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12" firstSheet="4" activeTab="40"/>
  </bookViews>
  <sheets>
    <sheet name="х" sheetId="1" state="hidden" r:id="rId1"/>
    <sheet name="Чистый" sheetId="4" state="hidden" r:id="rId2"/>
    <sheet name="н.б. (2)" sheetId="38" state="hidden" r:id="rId3"/>
    <sheet name="1" sheetId="5" state="hidden" r:id="rId4"/>
    <sheet name="1(1)" sheetId="8" r:id="rId5"/>
    <sheet name="2" sheetId="7" r:id="rId6"/>
    <sheet name="3" sheetId="21" r:id="rId7"/>
    <sheet name="4" sheetId="31" r:id="rId8"/>
    <sheet name="5" sheetId="35" r:id="rId9"/>
    <sheet name="6" sheetId="34" r:id="rId10"/>
    <sheet name="7" sheetId="33" r:id="rId11"/>
    <sheet name="8" sheetId="32" r:id="rId12"/>
    <sheet name="9" sheetId="30" r:id="rId13"/>
    <sheet name="11" sheetId="29" state="hidden" r:id="rId14"/>
    <sheet name="12" sheetId="28" state="hidden" r:id="rId15"/>
    <sheet name="13" sheetId="27" state="hidden" r:id="rId16"/>
    <sheet name="14" sheetId="26" state="hidden" r:id="rId17"/>
    <sheet name="15" sheetId="25" state="hidden" r:id="rId18"/>
    <sheet name="16" sheetId="24" state="hidden" r:id="rId19"/>
    <sheet name="17" sheetId="23" state="hidden" r:id="rId20"/>
    <sheet name="18" sheetId="22" state="hidden" r:id="rId21"/>
    <sheet name="19" sheetId="9" state="hidden" r:id="rId22"/>
    <sheet name="20" sheetId="20" state="hidden" r:id="rId23"/>
    <sheet name="21" sheetId="18" state="hidden" r:id="rId24"/>
    <sheet name="22" sheetId="19" state="hidden" r:id="rId25"/>
    <sheet name="23" sheetId="17" state="hidden" r:id="rId26"/>
    <sheet name="24" sheetId="16" state="hidden" r:id="rId27"/>
    <sheet name="25" sheetId="15" state="hidden" r:id="rId28"/>
    <sheet name="26" sheetId="14" state="hidden" r:id="rId29"/>
    <sheet name="27" sheetId="13" state="hidden" r:id="rId30"/>
    <sheet name="28" sheetId="12" state="hidden" r:id="rId31"/>
    <sheet name="29" sheetId="11" state="hidden" r:id="rId32"/>
    <sheet name="30" sheetId="10" state="hidden" r:id="rId33"/>
    <sheet name="31" sheetId="6" state="hidden" r:id="rId34"/>
    <sheet name="10" sheetId="39" r:id="rId35"/>
    <sheet name="11д" sheetId="40" r:id="rId36"/>
    <sheet name="12д" sheetId="41" r:id="rId37"/>
    <sheet name="накопительная" sheetId="36" state="hidden" r:id="rId38"/>
    <sheet name="литература" sheetId="37" state="hidden" r:id="rId39"/>
    <sheet name="13д" sheetId="42" r:id="rId40"/>
    <sheet name="14д" sheetId="43" r:id="rId41"/>
    <sheet name="8 (2)" sheetId="46" state="hidden" r:id="rId42"/>
  </sheets>
  <externalReferences>
    <externalReference r:id="rId43"/>
    <externalReference r:id="rId44"/>
  </externalReferences>
  <definedNames>
    <definedName name="_xlnm._FilterDatabase" localSheetId="3" hidden="1">'1'!$K$10:$K$73</definedName>
    <definedName name="_xlnm._FilterDatabase" localSheetId="13" hidden="1">'11'!$K$7:$K$70</definedName>
    <definedName name="_xlnm._FilterDatabase" localSheetId="14" hidden="1">'12'!$K$7:$K$70</definedName>
    <definedName name="_xlnm._FilterDatabase" localSheetId="15" hidden="1">'13'!$K$7:$K$70</definedName>
    <definedName name="_xlnm._FilterDatabase" localSheetId="16" hidden="1">'14'!$K$7:$K$70</definedName>
    <definedName name="_xlnm._FilterDatabase" localSheetId="17" hidden="1">'15'!$K$7:$K$70</definedName>
    <definedName name="_xlnm._FilterDatabase" localSheetId="18" hidden="1">'16'!$K$7:$K$70</definedName>
    <definedName name="_xlnm._FilterDatabase" localSheetId="19" hidden="1">'17'!$K$7:$K$70</definedName>
    <definedName name="_xlnm._FilterDatabase" localSheetId="20" hidden="1">'18'!$K$7:$K$70</definedName>
    <definedName name="_xlnm._FilterDatabase" localSheetId="21" hidden="1">'19'!$K$7:$K$70</definedName>
    <definedName name="_xlnm._FilterDatabase" localSheetId="22" hidden="1">'20'!$K$7:$K$70</definedName>
    <definedName name="_xlnm._FilterDatabase" localSheetId="23" hidden="1">'21'!$K$7:$K$70</definedName>
    <definedName name="_xlnm._FilterDatabase" localSheetId="24" hidden="1">'22'!$K$7:$K$70</definedName>
    <definedName name="_xlnm._FilterDatabase" localSheetId="25" hidden="1">'23'!$K$7:$K$70</definedName>
    <definedName name="_xlnm._FilterDatabase" localSheetId="26" hidden="1">'24'!$K$7:$K$70</definedName>
    <definedName name="_xlnm._FilterDatabase" localSheetId="27" hidden="1">'25'!$K$7:$K$70</definedName>
    <definedName name="_xlnm._FilterDatabase" localSheetId="28" hidden="1">'26'!$K$7:$K$70</definedName>
    <definedName name="_xlnm._FilterDatabase" localSheetId="29" hidden="1">'27'!$K$7:$K$70</definedName>
    <definedName name="_xlnm._FilterDatabase" localSheetId="30" hidden="1">'28'!$K$7:$K$70</definedName>
    <definedName name="_xlnm._FilterDatabase" localSheetId="31" hidden="1">'29'!$K$7:$K$70</definedName>
    <definedName name="_xlnm._FilterDatabase" localSheetId="32" hidden="1">'30'!$K$7:$K$70</definedName>
    <definedName name="_xlnm._FilterDatabase" localSheetId="33" hidden="1">'31'!$K$7:$K$70</definedName>
    <definedName name="_xlnm._FilterDatabase" localSheetId="41" hidden="1">'8 (2)'!$K$10:$K$73</definedName>
    <definedName name="_xlnm._FilterDatabase" localSheetId="1" hidden="1">Чистый!$K$7:$K$70</definedName>
    <definedName name="_xlnm.Print_Area" localSheetId="4">'1(1)'!$A$1:$G$42</definedName>
    <definedName name="_xlnm.Print_Area" localSheetId="34">'10'!$A$1:$G$42</definedName>
    <definedName name="_xlnm.Print_Area" localSheetId="35">'11д'!$A$1:$G$41</definedName>
    <definedName name="_xlnm.Print_Area" localSheetId="36">'12д'!$A$1:$G$43</definedName>
    <definedName name="_xlnm.Print_Area" localSheetId="39">'13д'!$A$2:$G$42</definedName>
    <definedName name="_xlnm.Print_Area" localSheetId="40">'14д'!$A$1:$G$42</definedName>
    <definedName name="_xlnm.Print_Area" localSheetId="5">'2'!$A$1:$G$41</definedName>
    <definedName name="_xlnm.Print_Area" localSheetId="6">'3'!$A$1:$G$44</definedName>
    <definedName name="_xlnm.Print_Area" localSheetId="7">'4'!$A$1:$G$44</definedName>
    <definedName name="_xlnm.Print_Area" localSheetId="8">'5'!$A$1:$G$42</definedName>
    <definedName name="_xlnm.Print_Area" localSheetId="9">'6'!$A$1:$G$43</definedName>
    <definedName name="_xlnm.Print_Area" localSheetId="10">'7'!$A$1:$G$42</definedName>
    <definedName name="_xlnm.Print_Area" localSheetId="11">'8'!$A$2:$G$41</definedName>
    <definedName name="_xlnm.Print_Area" localSheetId="12">'9'!$A$1:$G$43</definedName>
  </definedNames>
  <calcPr calcId="162913"/>
</workbook>
</file>

<file path=xl/calcChain.xml><?xml version="1.0" encoding="utf-8"?>
<calcChain xmlns="http://schemas.openxmlformats.org/spreadsheetml/2006/main">
  <c r="G20" i="41" l="1"/>
  <c r="E11" i="30" l="1"/>
  <c r="F11" i="30"/>
  <c r="G11" i="30"/>
  <c r="D11" i="30"/>
  <c r="E11" i="31"/>
  <c r="F11" i="31"/>
  <c r="G11" i="31"/>
  <c r="D11" i="31"/>
  <c r="E11" i="8"/>
  <c r="F11" i="8"/>
  <c r="G11" i="8"/>
  <c r="D11" i="8"/>
  <c r="E10" i="43"/>
  <c r="F10" i="43"/>
  <c r="G10" i="43"/>
  <c r="D10" i="43"/>
  <c r="E10" i="39"/>
  <c r="F10" i="39"/>
  <c r="G10" i="39"/>
  <c r="D10" i="39"/>
  <c r="E10" i="32"/>
  <c r="F10" i="32"/>
  <c r="G10" i="32"/>
  <c r="D10" i="32"/>
  <c r="E11" i="33"/>
  <c r="F11" i="33"/>
  <c r="G11" i="33"/>
  <c r="D11" i="33"/>
  <c r="E12" i="21"/>
  <c r="F12" i="21"/>
  <c r="G12" i="21"/>
  <c r="D12" i="21"/>
  <c r="E20" i="39" l="1"/>
  <c r="F20" i="39"/>
  <c r="G20" i="39"/>
  <c r="D20" i="39"/>
  <c r="E9" i="40"/>
  <c r="F9" i="40"/>
  <c r="G9" i="40"/>
  <c r="D9" i="40"/>
  <c r="E21" i="34" l="1"/>
  <c r="F21" i="34"/>
  <c r="G21" i="34"/>
  <c r="D21" i="34"/>
  <c r="E27" i="21" l="1"/>
  <c r="F27" i="21"/>
  <c r="G27" i="21"/>
  <c r="D27" i="21"/>
  <c r="E40" i="43" l="1"/>
  <c r="F40" i="43"/>
  <c r="G40" i="43"/>
  <c r="D40" i="43"/>
  <c r="E35" i="43"/>
  <c r="F35" i="43"/>
  <c r="G35" i="43"/>
  <c r="D35" i="43"/>
  <c r="E26" i="43"/>
  <c r="F26" i="43"/>
  <c r="G26" i="43"/>
  <c r="D26" i="43"/>
  <c r="E20" i="43"/>
  <c r="F20" i="43"/>
  <c r="G20" i="43"/>
  <c r="D20" i="43"/>
  <c r="G42" i="43" l="1"/>
  <c r="F42" i="43"/>
  <c r="D42" i="43"/>
  <c r="E42" i="43"/>
  <c r="E34" i="42"/>
  <c r="F34" i="42"/>
  <c r="G34" i="42"/>
  <c r="D34" i="42"/>
  <c r="E20" i="42"/>
  <c r="F20" i="42"/>
  <c r="G20" i="42"/>
  <c r="D20" i="42"/>
  <c r="E11" i="42"/>
  <c r="F11" i="42"/>
  <c r="G11" i="42"/>
  <c r="D11" i="42"/>
  <c r="E35" i="41"/>
  <c r="F35" i="41"/>
  <c r="G35" i="41"/>
  <c r="D35" i="41"/>
  <c r="E26" i="41"/>
  <c r="F26" i="41"/>
  <c r="G26" i="41"/>
  <c r="D26" i="41"/>
  <c r="E20" i="41"/>
  <c r="F20" i="41"/>
  <c r="D20" i="41"/>
  <c r="E38" i="40"/>
  <c r="F38" i="40"/>
  <c r="G38" i="40"/>
  <c r="D38" i="40"/>
  <c r="E33" i="40"/>
  <c r="F33" i="40"/>
  <c r="G33" i="40"/>
  <c r="D33" i="40"/>
  <c r="E19" i="40" l="1"/>
  <c r="F19" i="40"/>
  <c r="G19" i="40"/>
  <c r="D19" i="40"/>
  <c r="E34" i="39" l="1"/>
  <c r="F34" i="39"/>
  <c r="G34" i="39"/>
  <c r="D34" i="39"/>
  <c r="E25" i="39"/>
  <c r="F25" i="39"/>
  <c r="G25" i="39"/>
  <c r="D25" i="39"/>
  <c r="E40" i="30" l="1"/>
  <c r="F40" i="30"/>
  <c r="G40" i="30"/>
  <c r="D40" i="30"/>
  <c r="E35" i="30"/>
  <c r="F35" i="30"/>
  <c r="G35" i="30"/>
  <c r="D35" i="30"/>
  <c r="E26" i="30"/>
  <c r="F26" i="30"/>
  <c r="G26" i="30"/>
  <c r="D26" i="30"/>
  <c r="E20" i="30"/>
  <c r="F20" i="30"/>
  <c r="G20" i="30"/>
  <c r="D20" i="30"/>
  <c r="E42" i="30"/>
  <c r="E39" i="32"/>
  <c r="F39" i="32"/>
  <c r="G39" i="32"/>
  <c r="D39" i="32"/>
  <c r="E34" i="32"/>
  <c r="F34" i="32"/>
  <c r="G34" i="32"/>
  <c r="D34" i="32"/>
  <c r="E25" i="32"/>
  <c r="F25" i="32"/>
  <c r="G25" i="32"/>
  <c r="D25" i="32"/>
  <c r="E20" i="32"/>
  <c r="F20" i="32"/>
  <c r="G20" i="32"/>
  <c r="D20" i="32"/>
  <c r="E41" i="32"/>
  <c r="D42" i="30" l="1"/>
  <c r="G42" i="30"/>
  <c r="F42" i="30"/>
  <c r="G41" i="32"/>
  <c r="F41" i="32"/>
  <c r="D41" i="32"/>
  <c r="E34" i="33"/>
  <c r="F34" i="33"/>
  <c r="G34" i="33"/>
  <c r="D34" i="33"/>
  <c r="E26" i="33"/>
  <c r="F26" i="33"/>
  <c r="G26" i="33"/>
  <c r="D26" i="33"/>
  <c r="E35" i="34"/>
  <c r="F35" i="34"/>
  <c r="G35" i="34"/>
  <c r="D35" i="34"/>
  <c r="E10" i="34"/>
  <c r="F10" i="34"/>
  <c r="G10" i="34"/>
  <c r="D10" i="34"/>
  <c r="E34" i="35"/>
  <c r="F34" i="35"/>
  <c r="G34" i="35"/>
  <c r="D34" i="35"/>
  <c r="E25" i="35"/>
  <c r="F25" i="35"/>
  <c r="G25" i="35"/>
  <c r="D25" i="35"/>
  <c r="E20" i="35"/>
  <c r="F20" i="35"/>
  <c r="G20" i="35"/>
  <c r="D20" i="35"/>
  <c r="E10" i="35"/>
  <c r="F10" i="35"/>
  <c r="G10" i="35"/>
  <c r="D10" i="35"/>
  <c r="E36" i="31"/>
  <c r="F36" i="31"/>
  <c r="G36" i="31"/>
  <c r="D36" i="31"/>
  <c r="E27" i="31" l="1"/>
  <c r="F27" i="31"/>
  <c r="G27" i="31"/>
  <c r="D27" i="31"/>
  <c r="E21" i="31"/>
  <c r="F21" i="31"/>
  <c r="G21" i="31"/>
  <c r="D21" i="31"/>
  <c r="E41" i="21"/>
  <c r="F41" i="21"/>
  <c r="G41" i="21"/>
  <c r="D41" i="21"/>
  <c r="E36" i="21"/>
  <c r="F36" i="21"/>
  <c r="G36" i="21"/>
  <c r="D36" i="21"/>
  <c r="E21" i="21" l="1"/>
  <c r="F21" i="21"/>
  <c r="G21" i="21"/>
  <c r="D21" i="21"/>
  <c r="E38" i="7"/>
  <c r="F38" i="7"/>
  <c r="G38" i="7"/>
  <c r="D38" i="7"/>
  <c r="E33" i="7"/>
  <c r="F33" i="7"/>
  <c r="G33" i="7"/>
  <c r="D33" i="7"/>
  <c r="E25" i="7"/>
  <c r="F25" i="7"/>
  <c r="G25" i="7"/>
  <c r="D25" i="7"/>
  <c r="E19" i="7"/>
  <c r="F19" i="7"/>
  <c r="G19" i="7"/>
  <c r="D19" i="7"/>
  <c r="E9" i="7"/>
  <c r="E40" i="7" s="1"/>
  <c r="F9" i="7"/>
  <c r="G9" i="7"/>
  <c r="D9" i="7"/>
  <c r="E39" i="8"/>
  <c r="F39" i="8"/>
  <c r="G39" i="8"/>
  <c r="D39" i="8"/>
  <c r="D34" i="8"/>
  <c r="E25" i="8"/>
  <c r="F25" i="8"/>
  <c r="G25" i="8"/>
  <c r="D25" i="8"/>
  <c r="E20" i="8"/>
  <c r="F20" i="8"/>
  <c r="G20" i="8"/>
  <c r="D20" i="8"/>
  <c r="G40" i="7" l="1"/>
  <c r="F40" i="7"/>
  <c r="D40" i="7"/>
  <c r="D43" i="21"/>
  <c r="G43" i="21"/>
  <c r="F43" i="21"/>
  <c r="E43" i="21"/>
  <c r="D41" i="8"/>
  <c r="H12" i="21" l="1"/>
  <c r="H11" i="8" l="1"/>
  <c r="E39" i="42" l="1"/>
  <c r="F39" i="42"/>
  <c r="G39" i="42"/>
  <c r="D39" i="42"/>
  <c r="E25" i="42"/>
  <c r="E41" i="42" s="1"/>
  <c r="F25" i="42"/>
  <c r="F41" i="42" s="1"/>
  <c r="G25" i="42"/>
  <c r="G41" i="42" s="1"/>
  <c r="D25" i="42"/>
  <c r="D41" i="42" s="1"/>
  <c r="E40" i="41"/>
  <c r="F40" i="41"/>
  <c r="G40" i="41"/>
  <c r="D40" i="41"/>
  <c r="E11" i="41"/>
  <c r="F11" i="41"/>
  <c r="G11" i="41"/>
  <c r="D11" i="41"/>
  <c r="E24" i="40"/>
  <c r="E40" i="40" s="1"/>
  <c r="F24" i="40"/>
  <c r="F40" i="40" s="1"/>
  <c r="G24" i="40"/>
  <c r="G40" i="40" s="1"/>
  <c r="D24" i="40"/>
  <c r="D40" i="40" s="1"/>
  <c r="E39" i="39"/>
  <c r="E41" i="39" s="1"/>
  <c r="F39" i="39"/>
  <c r="F41" i="39" s="1"/>
  <c r="G39" i="39"/>
  <c r="G41" i="39" s="1"/>
  <c r="D39" i="39"/>
  <c r="D41" i="39" s="1"/>
  <c r="E42" i="41" l="1"/>
  <c r="D42" i="41"/>
  <c r="G42" i="41"/>
  <c r="F42" i="41"/>
  <c r="E39" i="33"/>
  <c r="F39" i="33"/>
  <c r="G39" i="33"/>
  <c r="D39" i="33"/>
  <c r="E21" i="33"/>
  <c r="E41" i="33" s="1"/>
  <c r="F21" i="33"/>
  <c r="F41" i="33" s="1"/>
  <c r="G21" i="33"/>
  <c r="G41" i="33" s="1"/>
  <c r="D21" i="33"/>
  <c r="D41" i="33" s="1"/>
  <c r="E40" i="34"/>
  <c r="F40" i="34"/>
  <c r="G40" i="34"/>
  <c r="D40" i="34"/>
  <c r="E26" i="34"/>
  <c r="E42" i="34" s="1"/>
  <c r="F26" i="34"/>
  <c r="F42" i="34" s="1"/>
  <c r="G26" i="34"/>
  <c r="G42" i="34" s="1"/>
  <c r="D26" i="34"/>
  <c r="D42" i="34" s="1"/>
  <c r="E39" i="35"/>
  <c r="E41" i="35" s="1"/>
  <c r="F39" i="35"/>
  <c r="F41" i="35" s="1"/>
  <c r="G39" i="35"/>
  <c r="G41" i="35" s="1"/>
  <c r="D39" i="35"/>
  <c r="D41" i="35" s="1"/>
  <c r="E41" i="31"/>
  <c r="E43" i="31" s="1"/>
  <c r="F41" i="31"/>
  <c r="F43" i="31" s="1"/>
  <c r="G41" i="31"/>
  <c r="G43" i="31" s="1"/>
  <c r="D41" i="31"/>
  <c r="D43" i="31" s="1"/>
  <c r="G34" i="8" l="1"/>
  <c r="G41" i="8" s="1"/>
  <c r="E34" i="8"/>
  <c r="E41" i="8" s="1"/>
  <c r="F34" i="8"/>
  <c r="F41" i="8" s="1"/>
  <c r="IB304" i="46" l="1"/>
  <c r="IB303" i="46"/>
  <c r="IB302" i="46"/>
  <c r="IB301" i="46"/>
  <c r="IB300" i="46"/>
  <c r="IB299" i="46"/>
  <c r="IB298" i="46"/>
  <c r="IB297" i="46"/>
  <c r="IB296" i="46"/>
  <c r="IB295" i="46"/>
  <c r="IB294" i="46"/>
  <c r="IB293" i="46"/>
  <c r="IB292" i="46"/>
  <c r="IB291" i="46"/>
  <c r="IB290" i="46"/>
  <c r="IB289" i="46"/>
  <c r="IB288" i="46"/>
  <c r="IB287" i="46"/>
  <c r="IB286" i="46"/>
  <c r="IB285" i="46"/>
  <c r="IB284" i="46"/>
  <c r="IB283" i="46"/>
  <c r="IB282" i="46"/>
  <c r="IB281" i="46"/>
  <c r="IB280" i="46"/>
  <c r="IB279" i="46"/>
  <c r="IB278" i="46"/>
  <c r="IB277" i="46"/>
  <c r="IB276" i="46"/>
  <c r="IB275" i="46"/>
  <c r="IB274" i="46"/>
  <c r="IB273" i="46"/>
  <c r="IB272" i="46"/>
  <c r="IB271" i="46"/>
  <c r="IB270" i="46"/>
  <c r="IB269" i="46"/>
  <c r="IB268" i="46"/>
  <c r="IB267" i="46"/>
  <c r="IB266" i="46"/>
  <c r="IB265" i="46"/>
  <c r="IB264" i="46"/>
  <c r="IB263" i="46"/>
  <c r="IB262" i="46"/>
  <c r="IB261" i="46"/>
  <c r="IB260" i="46"/>
  <c r="IB259" i="46"/>
  <c r="IB258" i="46"/>
  <c r="IB257" i="46"/>
  <c r="IB256" i="46"/>
  <c r="IB255" i="46"/>
  <c r="IB254" i="46"/>
  <c r="IB253" i="46"/>
  <c r="IB252" i="46"/>
  <c r="IB251" i="46"/>
  <c r="IB250" i="46"/>
  <c r="IB249" i="46"/>
  <c r="IB248" i="46"/>
  <c r="IB247" i="46"/>
  <c r="IB246" i="46"/>
  <c r="IB245" i="46"/>
  <c r="IB244" i="46"/>
  <c r="IB243" i="46"/>
  <c r="IB242" i="46"/>
  <c r="IB241" i="46"/>
  <c r="IB240" i="46"/>
  <c r="IB239" i="46"/>
  <c r="IB238" i="46"/>
  <c r="IB237" i="46"/>
  <c r="IB236" i="46"/>
  <c r="IB235" i="46"/>
  <c r="IB234" i="46"/>
  <c r="IB233" i="46"/>
  <c r="IB232" i="46"/>
  <c r="IB231" i="46"/>
  <c r="IB230" i="46"/>
  <c r="IB229" i="46"/>
  <c r="IB228" i="46"/>
  <c r="IB227" i="46"/>
  <c r="IB226" i="46"/>
  <c r="IB225" i="46"/>
  <c r="IB224" i="46"/>
  <c r="IB223" i="46"/>
  <c r="IB222" i="46"/>
  <c r="IB221" i="46"/>
  <c r="IB220" i="46"/>
  <c r="IB219" i="46"/>
  <c r="IB218" i="46"/>
  <c r="IB217" i="46"/>
  <c r="IB216" i="46"/>
  <c r="IB215" i="46"/>
  <c r="IB214" i="46"/>
  <c r="IB213" i="46"/>
  <c r="IB212" i="46"/>
  <c r="IB211" i="46"/>
  <c r="IB210" i="46"/>
  <c r="IB209" i="46"/>
  <c r="IB208" i="46"/>
  <c r="IB207" i="46"/>
  <c r="IB206" i="46"/>
  <c r="IB205" i="46"/>
  <c r="IB204" i="46"/>
  <c r="IB203" i="46"/>
  <c r="IB202" i="46"/>
  <c r="IB201" i="46"/>
  <c r="IB200" i="46"/>
  <c r="IB199" i="46"/>
  <c r="IB198" i="46"/>
  <c r="IB197" i="46"/>
  <c r="IB196" i="46"/>
  <c r="IB195" i="46"/>
  <c r="IB194" i="46"/>
  <c r="IB193" i="46"/>
  <c r="IB192" i="46"/>
  <c r="IB191" i="46"/>
  <c r="IB190" i="46"/>
  <c r="IB189" i="46"/>
  <c r="IB188" i="46"/>
  <c r="IB187" i="46"/>
  <c r="IB186" i="46"/>
  <c r="IB185" i="46"/>
  <c r="IB184" i="46"/>
  <c r="IB183" i="46"/>
  <c r="IB182" i="46"/>
  <c r="IB181" i="46"/>
  <c r="IB180" i="46"/>
  <c r="IB179" i="46"/>
  <c r="IB178" i="46"/>
  <c r="IB177" i="46"/>
  <c r="IB176" i="46"/>
  <c r="IB175" i="46"/>
  <c r="IB174" i="46"/>
  <c r="IB173" i="46"/>
  <c r="IB172" i="46"/>
  <c r="IB171" i="46"/>
  <c r="IB170" i="46"/>
  <c r="IB169" i="46"/>
  <c r="IB168" i="46"/>
  <c r="IB167" i="46"/>
  <c r="IB166" i="46"/>
  <c r="IB165" i="46"/>
  <c r="IB164" i="46"/>
  <c r="IB163" i="46"/>
  <c r="IB162" i="46"/>
  <c r="IB161" i="46"/>
  <c r="IB160" i="46"/>
  <c r="IB159" i="46"/>
  <c r="IB158" i="46"/>
  <c r="IB157" i="46"/>
  <c r="IB156" i="46"/>
  <c r="IB155" i="46"/>
  <c r="IB154" i="46"/>
  <c r="IB153" i="46"/>
  <c r="IB152" i="46"/>
  <c r="IB151" i="46"/>
  <c r="IB150" i="46"/>
  <c r="IB149" i="46"/>
  <c r="IB148" i="46"/>
  <c r="IB147" i="46"/>
  <c r="IB146" i="46"/>
  <c r="IB145" i="46"/>
  <c r="IB144" i="46"/>
  <c r="IB143" i="46"/>
  <c r="IB142" i="46"/>
  <c r="IB141" i="46"/>
  <c r="IB140" i="46"/>
  <c r="IB139" i="46"/>
  <c r="IB138" i="46"/>
  <c r="IB137" i="46"/>
  <c r="IB136" i="46"/>
  <c r="IB135" i="46"/>
  <c r="IB134" i="46"/>
  <c r="IB133" i="46"/>
  <c r="IB132" i="46"/>
  <c r="IB131" i="46"/>
  <c r="IB130" i="46"/>
  <c r="IB129" i="46"/>
  <c r="IB128" i="46"/>
  <c r="IB127" i="46"/>
  <c r="IB126" i="46"/>
  <c r="IB125" i="46"/>
  <c r="IB124" i="46"/>
  <c r="IB123" i="46"/>
  <c r="IB122" i="46"/>
  <c r="IB121" i="46"/>
  <c r="IB120" i="46"/>
  <c r="IB119" i="46"/>
  <c r="IB118" i="46"/>
  <c r="IB117" i="46"/>
  <c r="IB116" i="46"/>
  <c r="IB115" i="46"/>
  <c r="IB114" i="46"/>
  <c r="IB113" i="46"/>
  <c r="IB112" i="46"/>
  <c r="IB111" i="46"/>
  <c r="IB110" i="46"/>
  <c r="IB109" i="46"/>
  <c r="IB108" i="46"/>
  <c r="IB107" i="46"/>
  <c r="IB106" i="46"/>
  <c r="IB105" i="46"/>
  <c r="IB104" i="46"/>
  <c r="IB103" i="46"/>
  <c r="IB102" i="46"/>
  <c r="IB101" i="46"/>
  <c r="IB100" i="46"/>
  <c r="IB99" i="46"/>
  <c r="IB98" i="46"/>
  <c r="IB97" i="46"/>
  <c r="IB96" i="46"/>
  <c r="IB95" i="46"/>
  <c r="IB94" i="46"/>
  <c r="IB93" i="46"/>
  <c r="IB92" i="46"/>
  <c r="IB91" i="46"/>
  <c r="IB90" i="46"/>
  <c r="IB89" i="46"/>
  <c r="IB88" i="46"/>
  <c r="IB87" i="46"/>
  <c r="IB86" i="46"/>
  <c r="IB85" i="46"/>
  <c r="IB84" i="46"/>
  <c r="IB83" i="46"/>
  <c r="IB82" i="46"/>
  <c r="IB81" i="46"/>
  <c r="IB80" i="46"/>
  <c r="IB79" i="46"/>
  <c r="IB78" i="46"/>
  <c r="IB77" i="46"/>
  <c r="IB76" i="46"/>
  <c r="IB75" i="46"/>
  <c r="IB74" i="46"/>
  <c r="IB73" i="46"/>
  <c r="IB72" i="46"/>
  <c r="IB71" i="46"/>
  <c r="IB70" i="46"/>
  <c r="IB69" i="46"/>
  <c r="IB68" i="46"/>
  <c r="IB67" i="46"/>
  <c r="IB66" i="46"/>
  <c r="IB65" i="46"/>
  <c r="IB64" i="46"/>
  <c r="IB63" i="46"/>
  <c r="IB62" i="46"/>
  <c r="P62" i="46"/>
  <c r="O62" i="46"/>
  <c r="N62" i="46"/>
  <c r="M62" i="46"/>
  <c r="K62" i="46"/>
  <c r="I62" i="46"/>
  <c r="I63" i="46" s="1"/>
  <c r="IB61" i="46"/>
  <c r="P61" i="46"/>
  <c r="O61" i="46"/>
  <c r="N61" i="46"/>
  <c r="M61" i="46"/>
  <c r="K61" i="46"/>
  <c r="IB60" i="46"/>
  <c r="P60" i="46"/>
  <c r="O60" i="46"/>
  <c r="N60" i="46"/>
  <c r="M60" i="46"/>
  <c r="K60" i="46"/>
  <c r="IB59" i="46"/>
  <c r="IB58" i="46"/>
  <c r="IB57" i="46"/>
  <c r="IB56" i="46"/>
  <c r="P56" i="46"/>
  <c r="O56" i="46"/>
  <c r="N56" i="46"/>
  <c r="M56" i="46"/>
  <c r="K56" i="46"/>
  <c r="I56" i="46"/>
  <c r="IB55" i="46"/>
  <c r="P55" i="46"/>
  <c r="O55" i="46"/>
  <c r="N55" i="46"/>
  <c r="M55" i="46"/>
  <c r="K55" i="46"/>
  <c r="I55" i="46"/>
  <c r="IB54" i="46"/>
  <c r="P54" i="46"/>
  <c r="O54" i="46"/>
  <c r="N54" i="46"/>
  <c r="M54" i="46"/>
  <c r="K54" i="46"/>
  <c r="IB53" i="46"/>
  <c r="P53" i="46"/>
  <c r="O53" i="46"/>
  <c r="N53" i="46"/>
  <c r="M53" i="46"/>
  <c r="K53" i="46"/>
  <c r="IB52" i="46"/>
  <c r="P52" i="46"/>
  <c r="O52" i="46"/>
  <c r="N52" i="46"/>
  <c r="M52" i="46"/>
  <c r="K52" i="46"/>
  <c r="I52" i="46"/>
  <c r="IB51" i="46"/>
  <c r="P51" i="46"/>
  <c r="O51" i="46"/>
  <c r="N51" i="46"/>
  <c r="M51" i="46"/>
  <c r="K51" i="46"/>
  <c r="IB50" i="46"/>
  <c r="P50" i="46"/>
  <c r="O50" i="46"/>
  <c r="N50" i="46"/>
  <c r="M50" i="46"/>
  <c r="K50" i="46"/>
  <c r="IB49" i="46"/>
  <c r="IB48" i="46"/>
  <c r="IB47" i="46"/>
  <c r="IB46" i="46"/>
  <c r="P46" i="46"/>
  <c r="O46" i="46"/>
  <c r="N46" i="46"/>
  <c r="M46" i="46"/>
  <c r="K46" i="46"/>
  <c r="I46" i="46"/>
  <c r="IB45" i="46"/>
  <c r="P45" i="46"/>
  <c r="O45" i="46"/>
  <c r="N45" i="46"/>
  <c r="M45" i="46"/>
  <c r="K45" i="46"/>
  <c r="I45" i="46"/>
  <c r="IB44" i="46"/>
  <c r="P44" i="46"/>
  <c r="O44" i="46"/>
  <c r="N44" i="46"/>
  <c r="M44" i="46"/>
  <c r="K44" i="46"/>
  <c r="IB43" i="46"/>
  <c r="P43" i="46"/>
  <c r="O43" i="46"/>
  <c r="N43" i="46"/>
  <c r="M43" i="46"/>
  <c r="K43" i="46"/>
  <c r="IB42" i="46"/>
  <c r="P42" i="46"/>
  <c r="O42" i="46"/>
  <c r="N42" i="46"/>
  <c r="M42" i="46"/>
  <c r="K42" i="46"/>
  <c r="IB41" i="46"/>
  <c r="IB40" i="46"/>
  <c r="IB39" i="46"/>
  <c r="IB38" i="46"/>
  <c r="P38" i="46"/>
  <c r="O38" i="46"/>
  <c r="N38" i="46"/>
  <c r="M38" i="46"/>
  <c r="K38" i="46"/>
  <c r="I38" i="46"/>
  <c r="IB37" i="46"/>
  <c r="P37" i="46"/>
  <c r="O37" i="46"/>
  <c r="N37" i="46"/>
  <c r="M37" i="46"/>
  <c r="K37" i="46"/>
  <c r="I37" i="46"/>
  <c r="IB36" i="46"/>
  <c r="P36" i="46"/>
  <c r="O36" i="46"/>
  <c r="N36" i="46"/>
  <c r="M36" i="46"/>
  <c r="K36" i="46"/>
  <c r="IB35" i="46"/>
  <c r="P35" i="46"/>
  <c r="O35" i="46"/>
  <c r="N35" i="46"/>
  <c r="M35" i="46"/>
  <c r="K35" i="46"/>
  <c r="IB34" i="46"/>
  <c r="P34" i="46"/>
  <c r="O34" i="46"/>
  <c r="N34" i="46"/>
  <c r="M34" i="46"/>
  <c r="K34" i="46"/>
  <c r="I34" i="46"/>
  <c r="IB33" i="46"/>
  <c r="P33" i="46"/>
  <c r="O33" i="46"/>
  <c r="N33" i="46"/>
  <c r="M33" i="46"/>
  <c r="K33" i="46"/>
  <c r="IB32" i="46"/>
  <c r="P32" i="46"/>
  <c r="O32" i="46"/>
  <c r="N32" i="46"/>
  <c r="M32" i="46"/>
  <c r="K32" i="46"/>
  <c r="IB31" i="46"/>
  <c r="P31" i="46"/>
  <c r="O31" i="46"/>
  <c r="N31" i="46"/>
  <c r="M31" i="46"/>
  <c r="K31" i="46"/>
  <c r="IB30" i="46"/>
  <c r="IB29" i="46"/>
  <c r="IB28" i="46"/>
  <c r="IB27" i="46"/>
  <c r="P27" i="46"/>
  <c r="O27" i="46"/>
  <c r="N27" i="46"/>
  <c r="M27" i="46"/>
  <c r="K27" i="46"/>
  <c r="I27" i="46"/>
  <c r="IB26" i="46"/>
  <c r="P26" i="46"/>
  <c r="O26" i="46"/>
  <c r="N26" i="46"/>
  <c r="M26" i="46"/>
  <c r="K26" i="46"/>
  <c r="I26" i="46"/>
  <c r="IB25" i="46"/>
  <c r="P25" i="46"/>
  <c r="O25" i="46"/>
  <c r="N25" i="46"/>
  <c r="M25" i="46"/>
  <c r="K25" i="46"/>
  <c r="I25" i="46"/>
  <c r="IB24" i="46"/>
  <c r="IB23" i="46"/>
  <c r="IB22" i="46"/>
  <c r="IB21" i="46"/>
  <c r="P21" i="46"/>
  <c r="O21" i="46"/>
  <c r="N21" i="46"/>
  <c r="M21" i="46"/>
  <c r="K21" i="46"/>
  <c r="I21" i="46"/>
  <c r="IB20" i="46"/>
  <c r="P20" i="46"/>
  <c r="O20" i="46"/>
  <c r="N20" i="46"/>
  <c r="M20" i="46"/>
  <c r="K20" i="46"/>
  <c r="I20" i="46"/>
  <c r="IB19" i="46"/>
  <c r="P19" i="46"/>
  <c r="O19" i="46"/>
  <c r="N19" i="46"/>
  <c r="M19" i="46"/>
  <c r="K19" i="46"/>
  <c r="IB18" i="46"/>
  <c r="P18" i="46"/>
  <c r="O18" i="46"/>
  <c r="N18" i="46"/>
  <c r="M18" i="46"/>
  <c r="K18" i="46"/>
  <c r="IB17" i="46"/>
  <c r="P17" i="46"/>
  <c r="O17" i="46"/>
  <c r="N17" i="46"/>
  <c r="M17" i="46"/>
  <c r="K17" i="46"/>
  <c r="I17" i="46"/>
  <c r="IB16" i="46"/>
  <c r="P16" i="46"/>
  <c r="O16" i="46"/>
  <c r="N16" i="46"/>
  <c r="M16" i="46"/>
  <c r="K16" i="46"/>
  <c r="IB15" i="46"/>
  <c r="P15" i="46"/>
  <c r="O15" i="46"/>
  <c r="N15" i="46"/>
  <c r="M15" i="46"/>
  <c r="K15" i="46"/>
  <c r="IB14" i="46"/>
  <c r="IB13" i="46"/>
  <c r="IB12" i="46"/>
  <c r="IB11" i="46"/>
  <c r="IB10" i="46"/>
  <c r="IB9" i="46"/>
  <c r="IA9" i="46"/>
  <c r="E9" i="46"/>
  <c r="D9" i="46"/>
  <c r="HS281" i="43"/>
  <c r="HS280" i="43"/>
  <c r="HS279" i="43"/>
  <c r="HS278" i="43"/>
  <c r="HS277" i="43"/>
  <c r="HS276" i="43"/>
  <c r="HS275" i="43"/>
  <c r="HS274" i="43"/>
  <c r="HS273" i="43"/>
  <c r="HS272" i="43"/>
  <c r="HS271" i="43"/>
  <c r="HS270" i="43"/>
  <c r="HS269" i="43"/>
  <c r="HS268" i="43"/>
  <c r="HS267" i="43"/>
  <c r="HS266" i="43"/>
  <c r="HS265" i="43"/>
  <c r="HS264" i="43"/>
  <c r="HS263" i="43"/>
  <c r="HS262" i="43"/>
  <c r="HS261" i="43"/>
  <c r="HS260" i="43"/>
  <c r="HS259" i="43"/>
  <c r="HS258" i="43"/>
  <c r="HS257" i="43"/>
  <c r="HS256" i="43"/>
  <c r="HS255" i="43"/>
  <c r="HS254" i="43"/>
  <c r="HS253" i="43"/>
  <c r="HS252" i="43"/>
  <c r="HS251" i="43"/>
  <c r="HS250" i="43"/>
  <c r="HS249" i="43"/>
  <c r="HS248" i="43"/>
  <c r="HS247" i="43"/>
  <c r="HS246" i="43"/>
  <c r="HS245" i="43"/>
  <c r="HS244" i="43"/>
  <c r="HS243" i="43"/>
  <c r="HS242" i="43"/>
  <c r="HS241" i="43"/>
  <c r="HS240" i="43"/>
  <c r="HS239" i="43"/>
  <c r="HS238" i="43"/>
  <c r="HS237" i="43"/>
  <c r="HS236" i="43"/>
  <c r="HS235" i="43"/>
  <c r="HS234" i="43"/>
  <c r="HS233" i="43"/>
  <c r="HS232" i="43"/>
  <c r="HS231" i="43"/>
  <c r="HS230" i="43"/>
  <c r="HS229" i="43"/>
  <c r="HS228" i="43"/>
  <c r="HS227" i="43"/>
  <c r="HS226" i="43"/>
  <c r="HS225" i="43"/>
  <c r="HS224" i="43"/>
  <c r="HS223" i="43"/>
  <c r="HS222" i="43"/>
  <c r="HS221" i="43"/>
  <c r="HS220" i="43"/>
  <c r="HS219" i="43"/>
  <c r="HS218" i="43"/>
  <c r="HS217" i="43"/>
  <c r="HS216" i="43"/>
  <c r="HS215" i="43"/>
  <c r="HS214" i="43"/>
  <c r="HS213" i="43"/>
  <c r="HS212" i="43"/>
  <c r="HS211" i="43"/>
  <c r="HS210" i="43"/>
  <c r="HS209" i="43"/>
  <c r="HS208" i="43"/>
  <c r="HS207" i="43"/>
  <c r="HS206" i="43"/>
  <c r="HS205" i="43"/>
  <c r="HS204" i="43"/>
  <c r="HS203" i="43"/>
  <c r="HS202" i="43"/>
  <c r="HS201" i="43"/>
  <c r="HS200" i="43"/>
  <c r="HS199" i="43"/>
  <c r="HS198" i="43"/>
  <c r="HS197" i="43"/>
  <c r="HS196" i="43"/>
  <c r="HS195" i="43"/>
  <c r="HS194" i="43"/>
  <c r="HS193" i="43"/>
  <c r="HS192" i="43"/>
  <c r="HS191" i="43"/>
  <c r="HS190" i="43"/>
  <c r="HS189" i="43"/>
  <c r="HS188" i="43"/>
  <c r="HS187" i="43"/>
  <c r="HS186" i="43"/>
  <c r="HS185" i="43"/>
  <c r="HS184" i="43"/>
  <c r="HS183" i="43"/>
  <c r="HS182" i="43"/>
  <c r="HS181" i="43"/>
  <c r="HS180" i="43"/>
  <c r="HS179" i="43"/>
  <c r="HS178" i="43"/>
  <c r="HS177" i="43"/>
  <c r="HS176" i="43"/>
  <c r="HS175" i="43"/>
  <c r="HS174" i="43"/>
  <c r="HS173" i="43"/>
  <c r="HS172" i="43"/>
  <c r="HS171" i="43"/>
  <c r="HS170" i="43"/>
  <c r="HS169" i="43"/>
  <c r="HS168" i="43"/>
  <c r="HS167" i="43"/>
  <c r="HS166" i="43"/>
  <c r="HS165" i="43"/>
  <c r="HS164" i="43"/>
  <c r="HS163" i="43"/>
  <c r="HS162" i="43"/>
  <c r="HS161" i="43"/>
  <c r="HS160" i="43"/>
  <c r="HS159" i="43"/>
  <c r="HS158" i="43"/>
  <c r="HS157" i="43"/>
  <c r="HS156" i="43"/>
  <c r="HS155" i="43"/>
  <c r="HS154" i="43"/>
  <c r="HS153" i="43"/>
  <c r="HS152" i="43"/>
  <c r="HS151" i="43"/>
  <c r="HS150" i="43"/>
  <c r="HS149" i="43"/>
  <c r="HS148" i="43"/>
  <c r="HS147" i="43"/>
  <c r="HS146" i="43"/>
  <c r="HS145" i="43"/>
  <c r="HS144" i="43"/>
  <c r="HS143" i="43"/>
  <c r="HS142" i="43"/>
  <c r="HS141" i="43"/>
  <c r="HS140" i="43"/>
  <c r="HS139" i="43"/>
  <c r="HS138" i="43"/>
  <c r="HS137" i="43"/>
  <c r="HS136" i="43"/>
  <c r="HS135" i="43"/>
  <c r="HS134" i="43"/>
  <c r="HS133" i="43"/>
  <c r="HS132" i="43"/>
  <c r="HS131" i="43"/>
  <c r="HS130" i="43"/>
  <c r="HS129" i="43"/>
  <c r="HS128" i="43"/>
  <c r="HS127" i="43"/>
  <c r="HS126" i="43"/>
  <c r="HS125" i="43"/>
  <c r="HS124" i="43"/>
  <c r="HS123" i="43"/>
  <c r="HS122" i="43"/>
  <c r="HS121" i="43"/>
  <c r="HS120" i="43"/>
  <c r="HS119" i="43"/>
  <c r="HS118" i="43"/>
  <c r="HS117" i="43"/>
  <c r="HS116" i="43"/>
  <c r="HS115" i="43"/>
  <c r="HS114" i="43"/>
  <c r="HS113" i="43"/>
  <c r="HS112" i="43"/>
  <c r="HS111" i="43"/>
  <c r="HS110" i="43"/>
  <c r="HS109" i="43"/>
  <c r="HS108" i="43"/>
  <c r="HS107" i="43"/>
  <c r="HS106" i="43"/>
  <c r="HS105" i="43"/>
  <c r="HS104" i="43"/>
  <c r="HS103" i="43"/>
  <c r="HS102" i="43"/>
  <c r="HS101" i="43"/>
  <c r="HS100" i="43"/>
  <c r="HS99" i="43"/>
  <c r="HS98" i="43"/>
  <c r="HS97" i="43"/>
  <c r="HS96" i="43"/>
  <c r="HS95" i="43"/>
  <c r="HS94" i="43"/>
  <c r="HS93" i="43"/>
  <c r="HS92" i="43"/>
  <c r="HS91" i="43"/>
  <c r="HS90" i="43"/>
  <c r="HS89" i="43"/>
  <c r="HS88" i="43"/>
  <c r="HS87" i="43"/>
  <c r="HS86" i="43"/>
  <c r="HS85" i="43"/>
  <c r="HS84" i="43"/>
  <c r="HS83" i="43"/>
  <c r="HS82" i="43"/>
  <c r="HS81" i="43"/>
  <c r="HS80" i="43"/>
  <c r="HS79" i="43"/>
  <c r="HS78" i="43"/>
  <c r="HS77" i="43"/>
  <c r="HS76" i="43"/>
  <c r="HS75" i="43"/>
  <c r="HS74" i="43"/>
  <c r="HS73" i="43"/>
  <c r="HS72" i="43"/>
  <c r="HS71" i="43"/>
  <c r="HS70" i="43"/>
  <c r="HS69" i="43"/>
  <c r="HS68" i="43"/>
  <c r="HS67" i="43"/>
  <c r="HS66" i="43"/>
  <c r="HS65" i="43"/>
  <c r="HS64" i="43"/>
  <c r="HS63" i="43"/>
  <c r="HS62" i="43"/>
  <c r="HS61" i="43"/>
  <c r="HS60" i="43"/>
  <c r="HS59" i="43"/>
  <c r="HS58" i="43"/>
  <c r="HS57" i="43"/>
  <c r="HS56" i="43"/>
  <c r="HS55" i="43"/>
  <c r="HS54" i="43"/>
  <c r="HS53" i="43"/>
  <c r="HS52" i="43"/>
  <c r="HS51" i="43"/>
  <c r="HS50" i="43"/>
  <c r="HS49" i="43"/>
  <c r="HS48" i="43"/>
  <c r="HS47" i="43"/>
  <c r="HS46" i="43"/>
  <c r="HS45" i="43"/>
  <c r="HS44" i="43"/>
  <c r="HS43" i="43"/>
  <c r="HS42" i="43"/>
  <c r="HS41" i="43"/>
  <c r="HS40" i="43"/>
  <c r="HS39" i="43"/>
  <c r="HS38" i="43"/>
  <c r="HS37" i="43"/>
  <c r="HS36" i="43"/>
  <c r="HS35" i="43"/>
  <c r="HS33" i="43"/>
  <c r="HS32" i="43"/>
  <c r="HS31" i="43"/>
  <c r="HS30" i="43"/>
  <c r="HS29" i="43"/>
  <c r="HS28" i="43"/>
  <c r="HS27" i="43"/>
  <c r="HS26" i="43"/>
  <c r="HS25" i="43"/>
  <c r="HS24" i="43"/>
  <c r="HS22" i="43"/>
  <c r="HS21" i="43"/>
  <c r="HS20" i="43"/>
  <c r="HS18" i="43"/>
  <c r="HS17" i="43"/>
  <c r="HS16" i="43"/>
  <c r="HS15" i="43"/>
  <c r="HS14" i="43"/>
  <c r="HS13" i="43"/>
  <c r="HS12" i="43"/>
  <c r="HS11" i="43"/>
  <c r="HS10" i="43"/>
  <c r="HS9" i="43"/>
  <c r="HS8" i="43"/>
  <c r="HS7" i="43"/>
  <c r="HS6" i="43"/>
  <c r="HS5" i="43"/>
  <c r="HS4" i="43"/>
  <c r="HS3" i="43"/>
  <c r="HS2" i="43"/>
  <c r="HS280" i="42"/>
  <c r="HS279" i="42"/>
  <c r="HS278" i="42"/>
  <c r="HS277" i="42"/>
  <c r="HS276" i="42"/>
  <c r="HS275" i="42"/>
  <c r="HS274" i="42"/>
  <c r="HS273" i="42"/>
  <c r="HS272" i="42"/>
  <c r="HS271" i="42"/>
  <c r="HS270" i="42"/>
  <c r="HS269" i="42"/>
  <c r="HS268" i="42"/>
  <c r="HS267" i="42"/>
  <c r="HS266" i="42"/>
  <c r="HS265" i="42"/>
  <c r="HS264" i="42"/>
  <c r="HS263" i="42"/>
  <c r="HS262" i="42"/>
  <c r="HS261" i="42"/>
  <c r="HS260" i="42"/>
  <c r="HS259" i="42"/>
  <c r="HS258" i="42"/>
  <c r="HS257" i="42"/>
  <c r="HS256" i="42"/>
  <c r="HS255" i="42"/>
  <c r="HS254" i="42"/>
  <c r="HS253" i="42"/>
  <c r="HS252" i="42"/>
  <c r="HS251" i="42"/>
  <c r="HS250" i="42"/>
  <c r="HS249" i="42"/>
  <c r="HS248" i="42"/>
  <c r="HS247" i="42"/>
  <c r="HS246" i="42"/>
  <c r="HS245" i="42"/>
  <c r="HS244" i="42"/>
  <c r="HS243" i="42"/>
  <c r="HS242" i="42"/>
  <c r="HS241" i="42"/>
  <c r="HS240" i="42"/>
  <c r="HS239" i="42"/>
  <c r="HS238" i="42"/>
  <c r="HS237" i="42"/>
  <c r="HS236" i="42"/>
  <c r="HS235" i="42"/>
  <c r="HS234" i="42"/>
  <c r="HS233" i="42"/>
  <c r="HS232" i="42"/>
  <c r="HS231" i="42"/>
  <c r="HS230" i="42"/>
  <c r="HS229" i="42"/>
  <c r="HS228" i="42"/>
  <c r="HS227" i="42"/>
  <c r="HS226" i="42"/>
  <c r="HS225" i="42"/>
  <c r="HS224" i="42"/>
  <c r="HS223" i="42"/>
  <c r="HS222" i="42"/>
  <c r="HS221" i="42"/>
  <c r="HS220" i="42"/>
  <c r="HS219" i="42"/>
  <c r="HS218" i="42"/>
  <c r="HS217" i="42"/>
  <c r="HS216" i="42"/>
  <c r="HS215" i="42"/>
  <c r="HS214" i="42"/>
  <c r="HS213" i="42"/>
  <c r="HS212" i="42"/>
  <c r="HS211" i="42"/>
  <c r="HS210" i="42"/>
  <c r="HS209" i="42"/>
  <c r="HS208" i="42"/>
  <c r="HS207" i="42"/>
  <c r="HS206" i="42"/>
  <c r="HS205" i="42"/>
  <c r="HS204" i="42"/>
  <c r="HS203" i="42"/>
  <c r="HS202" i="42"/>
  <c r="HS201" i="42"/>
  <c r="HS200" i="42"/>
  <c r="HS199" i="42"/>
  <c r="HS198" i="42"/>
  <c r="HS197" i="42"/>
  <c r="HS196" i="42"/>
  <c r="HS195" i="42"/>
  <c r="HS194" i="42"/>
  <c r="HS193" i="42"/>
  <c r="HS192" i="42"/>
  <c r="HS191" i="42"/>
  <c r="HS190" i="42"/>
  <c r="HS189" i="42"/>
  <c r="HS188" i="42"/>
  <c r="HS187" i="42"/>
  <c r="HS186" i="42"/>
  <c r="HS185" i="42"/>
  <c r="HS184" i="42"/>
  <c r="HS183" i="42"/>
  <c r="HS182" i="42"/>
  <c r="HS181" i="42"/>
  <c r="HS180" i="42"/>
  <c r="HS179" i="42"/>
  <c r="HS178" i="42"/>
  <c r="HS177" i="42"/>
  <c r="HS176" i="42"/>
  <c r="HS175" i="42"/>
  <c r="HS174" i="42"/>
  <c r="HS173" i="42"/>
  <c r="HS172" i="42"/>
  <c r="HS171" i="42"/>
  <c r="HS170" i="42"/>
  <c r="HS169" i="42"/>
  <c r="HS168" i="42"/>
  <c r="HS167" i="42"/>
  <c r="HS166" i="42"/>
  <c r="HS165" i="42"/>
  <c r="HS164" i="42"/>
  <c r="HS163" i="42"/>
  <c r="HS162" i="42"/>
  <c r="HS161" i="42"/>
  <c r="HS160" i="42"/>
  <c r="HS159" i="42"/>
  <c r="HS158" i="42"/>
  <c r="HS157" i="42"/>
  <c r="HS156" i="42"/>
  <c r="HS155" i="42"/>
  <c r="HS154" i="42"/>
  <c r="HS153" i="42"/>
  <c r="HS152" i="42"/>
  <c r="HS151" i="42"/>
  <c r="HS150" i="42"/>
  <c r="HS149" i="42"/>
  <c r="HS148" i="42"/>
  <c r="HS147" i="42"/>
  <c r="HS146" i="42"/>
  <c r="HS145" i="42"/>
  <c r="HS144" i="42"/>
  <c r="HS143" i="42"/>
  <c r="HS142" i="42"/>
  <c r="HS141" i="42"/>
  <c r="HS140" i="42"/>
  <c r="HS139" i="42"/>
  <c r="HS138" i="42"/>
  <c r="HS137" i="42"/>
  <c r="HS136" i="42"/>
  <c r="HS135" i="42"/>
  <c r="HS134" i="42"/>
  <c r="HS133" i="42"/>
  <c r="HS132" i="42"/>
  <c r="HS131" i="42"/>
  <c r="HS130" i="42"/>
  <c r="HS129" i="42"/>
  <c r="HS128" i="42"/>
  <c r="HS127" i="42"/>
  <c r="HS126" i="42"/>
  <c r="HS125" i="42"/>
  <c r="HS124" i="42"/>
  <c r="HS123" i="42"/>
  <c r="HS122" i="42"/>
  <c r="HS121" i="42"/>
  <c r="HS120" i="42"/>
  <c r="HS119" i="42"/>
  <c r="HS118" i="42"/>
  <c r="HS117" i="42"/>
  <c r="HS116" i="42"/>
  <c r="HS115" i="42"/>
  <c r="HS114" i="42"/>
  <c r="HS113" i="42"/>
  <c r="HS112" i="42"/>
  <c r="HS111" i="42"/>
  <c r="HS110" i="42"/>
  <c r="HS109" i="42"/>
  <c r="HS108" i="42"/>
  <c r="HS107" i="42"/>
  <c r="HS106" i="42"/>
  <c r="HS105" i="42"/>
  <c r="HS104" i="42"/>
  <c r="HS103" i="42"/>
  <c r="HS102" i="42"/>
  <c r="HS101" i="42"/>
  <c r="HS100" i="42"/>
  <c r="HS99" i="42"/>
  <c r="HS98" i="42"/>
  <c r="HS97" i="42"/>
  <c r="HS96" i="42"/>
  <c r="HS95" i="42"/>
  <c r="HS94" i="42"/>
  <c r="HS93" i="42"/>
  <c r="HS92" i="42"/>
  <c r="HS91" i="42"/>
  <c r="HS90" i="42"/>
  <c r="HS89" i="42"/>
  <c r="HS88" i="42"/>
  <c r="HS87" i="42"/>
  <c r="HS86" i="42"/>
  <c r="HS85" i="42"/>
  <c r="HS84" i="42"/>
  <c r="HS83" i="42"/>
  <c r="HS82" i="42"/>
  <c r="HS81" i="42"/>
  <c r="HS80" i="42"/>
  <c r="HS79" i="42"/>
  <c r="HS78" i="42"/>
  <c r="HS77" i="42"/>
  <c r="HS76" i="42"/>
  <c r="HS75" i="42"/>
  <c r="HS74" i="42"/>
  <c r="HS73" i="42"/>
  <c r="HS72" i="42"/>
  <c r="HS71" i="42"/>
  <c r="HS70" i="42"/>
  <c r="HS69" i="42"/>
  <c r="HS68" i="42"/>
  <c r="HS67" i="42"/>
  <c r="HS66" i="42"/>
  <c r="HS65" i="42"/>
  <c r="HS64" i="42"/>
  <c r="HS63" i="42"/>
  <c r="HS62" i="42"/>
  <c r="HS61" i="42"/>
  <c r="HS60" i="42"/>
  <c r="HS59" i="42"/>
  <c r="HS58" i="42"/>
  <c r="HS57" i="42"/>
  <c r="HS56" i="42"/>
  <c r="HS55" i="42"/>
  <c r="HS54" i="42"/>
  <c r="HS53" i="42"/>
  <c r="HS52" i="42"/>
  <c r="HS51" i="42"/>
  <c r="HS50" i="42"/>
  <c r="HS49" i="42"/>
  <c r="HS48" i="42"/>
  <c r="HS47" i="42"/>
  <c r="HS46" i="42"/>
  <c r="HS45" i="42"/>
  <c r="HS44" i="42"/>
  <c r="HS43" i="42"/>
  <c r="HS42" i="42"/>
  <c r="HS41" i="42"/>
  <c r="HS40" i="42"/>
  <c r="HS39" i="42"/>
  <c r="HS38" i="42"/>
  <c r="HS37" i="42"/>
  <c r="HS36" i="42"/>
  <c r="HS35" i="42"/>
  <c r="HS34" i="42"/>
  <c r="HS32" i="42"/>
  <c r="HS31" i="42"/>
  <c r="HS30" i="42"/>
  <c r="HS29" i="42"/>
  <c r="HS28" i="42"/>
  <c r="HS27" i="42"/>
  <c r="HS26" i="42"/>
  <c r="HS25" i="42"/>
  <c r="HS24" i="42"/>
  <c r="HS23" i="42"/>
  <c r="HS22" i="42"/>
  <c r="HS21" i="42"/>
  <c r="HS20" i="42"/>
  <c r="HS18" i="42"/>
  <c r="HS17" i="42"/>
  <c r="HS16" i="42"/>
  <c r="HS15" i="42"/>
  <c r="HS14" i="42"/>
  <c r="HS13" i="42"/>
  <c r="HS12" i="42"/>
  <c r="HS11" i="42"/>
  <c r="HS10" i="42"/>
  <c r="HS9" i="42"/>
  <c r="HS6" i="42"/>
  <c r="HS5" i="42"/>
  <c r="HS4" i="42"/>
  <c r="HS3" i="42"/>
  <c r="HS2" i="42"/>
  <c r="HS281" i="41"/>
  <c r="HS280" i="41"/>
  <c r="HS279" i="41"/>
  <c r="HS278" i="41"/>
  <c r="HS277" i="41"/>
  <c r="HS276" i="41"/>
  <c r="HS275" i="41"/>
  <c r="HS274" i="41"/>
  <c r="HS273" i="41"/>
  <c r="HS272" i="41"/>
  <c r="HS271" i="41"/>
  <c r="HS270" i="41"/>
  <c r="HS269" i="41"/>
  <c r="HS268" i="41"/>
  <c r="HS267" i="41"/>
  <c r="HS266" i="41"/>
  <c r="HS265" i="41"/>
  <c r="HS264" i="41"/>
  <c r="HS263" i="41"/>
  <c r="HS262" i="41"/>
  <c r="HS261" i="41"/>
  <c r="HS260" i="41"/>
  <c r="HS259" i="41"/>
  <c r="HS258" i="41"/>
  <c r="HS257" i="41"/>
  <c r="HS256" i="41"/>
  <c r="HS255" i="41"/>
  <c r="HS254" i="41"/>
  <c r="HS253" i="41"/>
  <c r="HS252" i="41"/>
  <c r="HS251" i="41"/>
  <c r="HS250" i="41"/>
  <c r="HS249" i="41"/>
  <c r="HS248" i="41"/>
  <c r="HS247" i="41"/>
  <c r="HS246" i="41"/>
  <c r="HS245" i="41"/>
  <c r="HS244" i="41"/>
  <c r="HS243" i="41"/>
  <c r="HS242" i="41"/>
  <c r="HS241" i="41"/>
  <c r="HS240" i="41"/>
  <c r="HS239" i="41"/>
  <c r="HS238" i="41"/>
  <c r="HS237" i="41"/>
  <c r="HS236" i="41"/>
  <c r="HS235" i="41"/>
  <c r="HS234" i="41"/>
  <c r="HS233" i="41"/>
  <c r="HS232" i="41"/>
  <c r="HS231" i="41"/>
  <c r="HS230" i="41"/>
  <c r="HS229" i="41"/>
  <c r="HS228" i="41"/>
  <c r="HS227" i="41"/>
  <c r="HS226" i="41"/>
  <c r="HS225" i="41"/>
  <c r="HS224" i="41"/>
  <c r="HS223" i="41"/>
  <c r="HS222" i="41"/>
  <c r="HS221" i="41"/>
  <c r="HS220" i="41"/>
  <c r="HS219" i="41"/>
  <c r="HS218" i="41"/>
  <c r="HS217" i="41"/>
  <c r="HS216" i="41"/>
  <c r="HS215" i="41"/>
  <c r="HS214" i="41"/>
  <c r="HS213" i="41"/>
  <c r="HS212" i="41"/>
  <c r="HS211" i="41"/>
  <c r="HS210" i="41"/>
  <c r="HS209" i="41"/>
  <c r="HS208" i="41"/>
  <c r="HS207" i="41"/>
  <c r="HS206" i="41"/>
  <c r="HS205" i="41"/>
  <c r="HS204" i="41"/>
  <c r="HS203" i="41"/>
  <c r="HS202" i="41"/>
  <c r="HS201" i="41"/>
  <c r="HS200" i="41"/>
  <c r="HS199" i="41"/>
  <c r="HS198" i="41"/>
  <c r="HS197" i="41"/>
  <c r="HS196" i="41"/>
  <c r="HS195" i="41"/>
  <c r="HS194" i="41"/>
  <c r="HS193" i="41"/>
  <c r="HS192" i="41"/>
  <c r="HS191" i="41"/>
  <c r="HS190" i="41"/>
  <c r="HS189" i="41"/>
  <c r="HS188" i="41"/>
  <c r="HS187" i="41"/>
  <c r="HS186" i="41"/>
  <c r="HS185" i="41"/>
  <c r="HS184" i="41"/>
  <c r="HS183" i="41"/>
  <c r="HS182" i="41"/>
  <c r="HS181" i="41"/>
  <c r="HS180" i="41"/>
  <c r="HS179" i="41"/>
  <c r="HS178" i="41"/>
  <c r="HS177" i="41"/>
  <c r="HS176" i="41"/>
  <c r="HS175" i="41"/>
  <c r="HS174" i="41"/>
  <c r="HS173" i="41"/>
  <c r="HS172" i="41"/>
  <c r="HS171" i="41"/>
  <c r="HS170" i="41"/>
  <c r="HS169" i="41"/>
  <c r="HS168" i="41"/>
  <c r="HS167" i="41"/>
  <c r="HS166" i="41"/>
  <c r="HS165" i="41"/>
  <c r="HS164" i="41"/>
  <c r="HS163" i="41"/>
  <c r="HS162" i="41"/>
  <c r="HS161" i="41"/>
  <c r="HS160" i="41"/>
  <c r="HS159" i="41"/>
  <c r="HS158" i="41"/>
  <c r="HS157" i="41"/>
  <c r="HS156" i="41"/>
  <c r="HS155" i="41"/>
  <c r="HS154" i="41"/>
  <c r="HS153" i="41"/>
  <c r="HS152" i="41"/>
  <c r="HS151" i="41"/>
  <c r="HS150" i="41"/>
  <c r="HS149" i="41"/>
  <c r="HS148" i="41"/>
  <c r="HS147" i="41"/>
  <c r="HS146" i="41"/>
  <c r="HS145" i="41"/>
  <c r="HS144" i="41"/>
  <c r="HS143" i="41"/>
  <c r="HS142" i="41"/>
  <c r="HS141" i="41"/>
  <c r="HS140" i="41"/>
  <c r="HS139" i="41"/>
  <c r="HS138" i="41"/>
  <c r="HS137" i="41"/>
  <c r="HS136" i="41"/>
  <c r="HS135" i="41"/>
  <c r="HS134" i="41"/>
  <c r="HS133" i="41"/>
  <c r="HS132" i="41"/>
  <c r="HS131" i="41"/>
  <c r="HS130" i="41"/>
  <c r="HS129" i="41"/>
  <c r="HS128" i="41"/>
  <c r="HS127" i="41"/>
  <c r="HS126" i="41"/>
  <c r="HS125" i="41"/>
  <c r="HS124" i="41"/>
  <c r="HS123" i="41"/>
  <c r="HS122" i="41"/>
  <c r="HS121" i="41"/>
  <c r="HS120" i="41"/>
  <c r="HS119" i="41"/>
  <c r="HS118" i="41"/>
  <c r="HS117" i="41"/>
  <c r="HS116" i="41"/>
  <c r="HS115" i="41"/>
  <c r="HS114" i="41"/>
  <c r="HS113" i="41"/>
  <c r="HS112" i="41"/>
  <c r="HS111" i="41"/>
  <c r="HS110" i="41"/>
  <c r="HS109" i="41"/>
  <c r="HS108" i="41"/>
  <c r="HS107" i="41"/>
  <c r="HS106" i="41"/>
  <c r="HS105" i="41"/>
  <c r="HS104" i="41"/>
  <c r="HS103" i="41"/>
  <c r="HS102" i="41"/>
  <c r="HS101" i="41"/>
  <c r="HS100" i="41"/>
  <c r="HS99" i="41"/>
  <c r="HS98" i="41"/>
  <c r="HS97" i="41"/>
  <c r="HS96" i="41"/>
  <c r="HS95" i="41"/>
  <c r="HS94" i="41"/>
  <c r="HS93" i="41"/>
  <c r="HS92" i="41"/>
  <c r="HS91" i="41"/>
  <c r="HS90" i="41"/>
  <c r="HS89" i="41"/>
  <c r="HS88" i="41"/>
  <c r="HS87" i="41"/>
  <c r="HS86" i="41"/>
  <c r="HS85" i="41"/>
  <c r="HS84" i="41"/>
  <c r="HS83" i="41"/>
  <c r="HS82" i="41"/>
  <c r="HS81" i="41"/>
  <c r="HS80" i="41"/>
  <c r="HS79" i="41"/>
  <c r="HS78" i="41"/>
  <c r="HS77" i="41"/>
  <c r="HS76" i="41"/>
  <c r="HS75" i="41"/>
  <c r="HS74" i="41"/>
  <c r="HS73" i="41"/>
  <c r="HS72" i="41"/>
  <c r="HS71" i="41"/>
  <c r="HS70" i="41"/>
  <c r="HS69" i="41"/>
  <c r="HS68" i="41"/>
  <c r="HS67" i="41"/>
  <c r="HS66" i="41"/>
  <c r="HS65" i="41"/>
  <c r="HS64" i="41"/>
  <c r="HS63" i="41"/>
  <c r="HS62" i="41"/>
  <c r="HS61" i="41"/>
  <c r="HS60" i="41"/>
  <c r="HS59" i="41"/>
  <c r="HS58" i="41"/>
  <c r="HS57" i="41"/>
  <c r="HS56" i="41"/>
  <c r="HS55" i="41"/>
  <c r="HS54" i="41"/>
  <c r="HS53" i="41"/>
  <c r="HS52" i="41"/>
  <c r="HS51" i="41"/>
  <c r="HS50" i="41"/>
  <c r="HS49" i="41"/>
  <c r="HS48" i="41"/>
  <c r="HS47" i="41"/>
  <c r="HS46" i="41"/>
  <c r="HS45" i="41"/>
  <c r="HS44" i="41"/>
  <c r="HS43" i="41"/>
  <c r="HS42" i="41"/>
  <c r="HS41" i="41"/>
  <c r="HS40" i="41"/>
  <c r="HS39" i="41"/>
  <c r="HS38" i="41"/>
  <c r="HS37" i="41"/>
  <c r="HS36" i="41"/>
  <c r="HS35" i="41"/>
  <c r="HS33" i="41"/>
  <c r="HS32" i="41"/>
  <c r="HS30" i="41"/>
  <c r="HS29" i="41"/>
  <c r="HS28" i="41"/>
  <c r="HS27" i="41"/>
  <c r="HS26" i="41"/>
  <c r="HS25" i="41"/>
  <c r="HS24" i="41"/>
  <c r="HS22" i="41"/>
  <c r="HS21" i="41"/>
  <c r="HS20" i="41"/>
  <c r="HS18" i="41"/>
  <c r="HS17" i="41"/>
  <c r="HS16" i="41"/>
  <c r="HS15" i="41"/>
  <c r="HS14" i="41"/>
  <c r="HS13" i="41"/>
  <c r="HS12" i="41"/>
  <c r="HS11" i="41"/>
  <c r="HS9" i="41"/>
  <c r="HS8" i="41"/>
  <c r="HS7" i="41"/>
  <c r="HS6" i="41"/>
  <c r="HS5" i="41"/>
  <c r="HS4" i="41"/>
  <c r="HS3" i="41"/>
  <c r="HS2" i="41"/>
  <c r="HS279" i="40"/>
  <c r="HS278" i="40"/>
  <c r="HS277" i="40"/>
  <c r="HS276" i="40"/>
  <c r="HS275" i="40"/>
  <c r="HS274" i="40"/>
  <c r="HS273" i="40"/>
  <c r="HS272" i="40"/>
  <c r="HS271" i="40"/>
  <c r="HS270" i="40"/>
  <c r="HS269" i="40"/>
  <c r="HS268" i="40"/>
  <c r="HS267" i="40"/>
  <c r="HS266" i="40"/>
  <c r="HS265" i="40"/>
  <c r="HS264" i="40"/>
  <c r="HS263" i="40"/>
  <c r="HS262" i="40"/>
  <c r="HS261" i="40"/>
  <c r="HS260" i="40"/>
  <c r="HS259" i="40"/>
  <c r="HS258" i="40"/>
  <c r="HS257" i="40"/>
  <c r="HS256" i="40"/>
  <c r="HS255" i="40"/>
  <c r="HS254" i="40"/>
  <c r="HS253" i="40"/>
  <c r="HS252" i="40"/>
  <c r="HS251" i="40"/>
  <c r="HS250" i="40"/>
  <c r="HS249" i="40"/>
  <c r="HS248" i="40"/>
  <c r="HS247" i="40"/>
  <c r="HS246" i="40"/>
  <c r="HS245" i="40"/>
  <c r="HS244" i="40"/>
  <c r="HS243" i="40"/>
  <c r="HS242" i="40"/>
  <c r="HS241" i="40"/>
  <c r="HS240" i="40"/>
  <c r="HS239" i="40"/>
  <c r="HS238" i="40"/>
  <c r="HS237" i="40"/>
  <c r="HS236" i="40"/>
  <c r="HS235" i="40"/>
  <c r="HS234" i="40"/>
  <c r="HS233" i="40"/>
  <c r="HS232" i="40"/>
  <c r="HS231" i="40"/>
  <c r="HS230" i="40"/>
  <c r="HS229" i="40"/>
  <c r="HS228" i="40"/>
  <c r="HS227" i="40"/>
  <c r="HS226" i="40"/>
  <c r="HS225" i="40"/>
  <c r="HS224" i="40"/>
  <c r="HS223" i="40"/>
  <c r="HS222" i="40"/>
  <c r="HS221" i="40"/>
  <c r="HS220" i="40"/>
  <c r="HS219" i="40"/>
  <c r="HS218" i="40"/>
  <c r="HS217" i="40"/>
  <c r="HS216" i="40"/>
  <c r="HS215" i="40"/>
  <c r="HS214" i="40"/>
  <c r="HS213" i="40"/>
  <c r="HS212" i="40"/>
  <c r="HS211" i="40"/>
  <c r="HS210" i="40"/>
  <c r="HS209" i="40"/>
  <c r="HS208" i="40"/>
  <c r="HS207" i="40"/>
  <c r="HS206" i="40"/>
  <c r="HS205" i="40"/>
  <c r="HS204" i="40"/>
  <c r="HS203" i="40"/>
  <c r="HS202" i="40"/>
  <c r="HS201" i="40"/>
  <c r="HS200" i="40"/>
  <c r="HS199" i="40"/>
  <c r="HS198" i="40"/>
  <c r="HS197" i="40"/>
  <c r="HS196" i="40"/>
  <c r="HS195" i="40"/>
  <c r="HS194" i="40"/>
  <c r="HS193" i="40"/>
  <c r="HS192" i="40"/>
  <c r="HS191" i="40"/>
  <c r="HS190" i="40"/>
  <c r="HS189" i="40"/>
  <c r="HS188" i="40"/>
  <c r="HS187" i="40"/>
  <c r="HS186" i="40"/>
  <c r="HS185" i="40"/>
  <c r="HS184" i="40"/>
  <c r="HS183" i="40"/>
  <c r="HS182" i="40"/>
  <c r="HS181" i="40"/>
  <c r="HS180" i="40"/>
  <c r="HS179" i="40"/>
  <c r="HS178" i="40"/>
  <c r="HS177" i="40"/>
  <c r="HS176" i="40"/>
  <c r="HS175" i="40"/>
  <c r="HS174" i="40"/>
  <c r="HS173" i="40"/>
  <c r="HS172" i="40"/>
  <c r="HS171" i="40"/>
  <c r="HS170" i="40"/>
  <c r="HS169" i="40"/>
  <c r="HS168" i="40"/>
  <c r="HS167" i="40"/>
  <c r="HS166" i="40"/>
  <c r="HS165" i="40"/>
  <c r="HS164" i="40"/>
  <c r="HS163" i="40"/>
  <c r="HS162" i="40"/>
  <c r="HS161" i="40"/>
  <c r="HS160" i="40"/>
  <c r="HS159" i="40"/>
  <c r="HS158" i="40"/>
  <c r="HS157" i="40"/>
  <c r="HS156" i="40"/>
  <c r="HS155" i="40"/>
  <c r="HS154" i="40"/>
  <c r="HS153" i="40"/>
  <c r="HS152" i="40"/>
  <c r="HS151" i="40"/>
  <c r="HS150" i="40"/>
  <c r="HS149" i="40"/>
  <c r="HS148" i="40"/>
  <c r="HS147" i="40"/>
  <c r="HS146" i="40"/>
  <c r="HS145" i="40"/>
  <c r="HS144" i="40"/>
  <c r="HS143" i="40"/>
  <c r="HS142" i="40"/>
  <c r="HS141" i="40"/>
  <c r="HS140" i="40"/>
  <c r="HS139" i="40"/>
  <c r="HS138" i="40"/>
  <c r="HS137" i="40"/>
  <c r="HS136" i="40"/>
  <c r="HS135" i="40"/>
  <c r="HS134" i="40"/>
  <c r="HS133" i="40"/>
  <c r="HS132" i="40"/>
  <c r="HS131" i="40"/>
  <c r="HS130" i="40"/>
  <c r="HS129" i="40"/>
  <c r="HS128" i="40"/>
  <c r="HS127" i="40"/>
  <c r="HS126" i="40"/>
  <c r="HS125" i="40"/>
  <c r="HS124" i="40"/>
  <c r="HS123" i="40"/>
  <c r="HS122" i="40"/>
  <c r="HS121" i="40"/>
  <c r="HS120" i="40"/>
  <c r="HS119" i="40"/>
  <c r="HS118" i="40"/>
  <c r="HS117" i="40"/>
  <c r="HS116" i="40"/>
  <c r="HS115" i="40"/>
  <c r="HS114" i="40"/>
  <c r="HS113" i="40"/>
  <c r="HS112" i="40"/>
  <c r="HS111" i="40"/>
  <c r="HS110" i="40"/>
  <c r="HS109" i="40"/>
  <c r="HS108" i="40"/>
  <c r="HS107" i="40"/>
  <c r="HS106" i="40"/>
  <c r="HS105" i="40"/>
  <c r="HS104" i="40"/>
  <c r="HS103" i="40"/>
  <c r="HS102" i="40"/>
  <c r="HS101" i="40"/>
  <c r="HS100" i="40"/>
  <c r="HS99" i="40"/>
  <c r="HS98" i="40"/>
  <c r="HS97" i="40"/>
  <c r="HS96" i="40"/>
  <c r="HS95" i="40"/>
  <c r="HS94" i="40"/>
  <c r="HS93" i="40"/>
  <c r="HS92" i="40"/>
  <c r="HS91" i="40"/>
  <c r="HS90" i="40"/>
  <c r="HS89" i="40"/>
  <c r="HS88" i="40"/>
  <c r="HS87" i="40"/>
  <c r="HS86" i="40"/>
  <c r="HS85" i="40"/>
  <c r="HS84" i="40"/>
  <c r="HS83" i="40"/>
  <c r="HS82" i="40"/>
  <c r="HS81" i="40"/>
  <c r="HS80" i="40"/>
  <c r="HS79" i="40"/>
  <c r="HS78" i="40"/>
  <c r="HS77" i="40"/>
  <c r="HS76" i="40"/>
  <c r="HS75" i="40"/>
  <c r="HS74" i="40"/>
  <c r="HS73" i="40"/>
  <c r="HS72" i="40"/>
  <c r="HS71" i="40"/>
  <c r="HS70" i="40"/>
  <c r="HS69" i="40"/>
  <c r="HS68" i="40"/>
  <c r="HS67" i="40"/>
  <c r="HS66" i="40"/>
  <c r="HS65" i="40"/>
  <c r="HS64" i="40"/>
  <c r="HS63" i="40"/>
  <c r="HS62" i="40"/>
  <c r="HS61" i="40"/>
  <c r="HS60" i="40"/>
  <c r="HS59" i="40"/>
  <c r="HS58" i="40"/>
  <c r="HS57" i="40"/>
  <c r="HS56" i="40"/>
  <c r="HS55" i="40"/>
  <c r="HS54" i="40"/>
  <c r="HS53" i="40"/>
  <c r="HS52" i="40"/>
  <c r="HS51" i="40"/>
  <c r="HS50" i="40"/>
  <c r="HS49" i="40"/>
  <c r="HS48" i="40"/>
  <c r="HS47" i="40"/>
  <c r="HS46" i="40"/>
  <c r="HS45" i="40"/>
  <c r="HS44" i="40"/>
  <c r="HS43" i="40"/>
  <c r="HS42" i="40"/>
  <c r="HS41" i="40"/>
  <c r="HS40" i="40"/>
  <c r="HS39" i="40"/>
  <c r="HS38" i="40"/>
  <c r="HS37" i="40"/>
  <c r="HS36" i="40"/>
  <c r="HS35" i="40"/>
  <c r="HS34" i="40"/>
  <c r="HS33" i="40"/>
  <c r="HS31" i="40"/>
  <c r="HS30" i="40"/>
  <c r="HS29" i="40"/>
  <c r="HS28" i="40"/>
  <c r="HS27" i="40"/>
  <c r="HS26" i="40"/>
  <c r="HS25" i="40"/>
  <c r="HS24" i="40"/>
  <c r="HS23" i="40"/>
  <c r="HS22" i="40"/>
  <c r="HS21" i="40"/>
  <c r="HS20" i="40"/>
  <c r="HS19" i="40"/>
  <c r="HS17" i="40"/>
  <c r="HS16" i="40"/>
  <c r="HS15" i="40"/>
  <c r="HS14" i="40"/>
  <c r="HS13" i="40"/>
  <c r="HS12" i="40"/>
  <c r="HS11" i="40"/>
  <c r="HS10" i="40"/>
  <c r="HS9" i="40"/>
  <c r="HS8" i="40"/>
  <c r="HS7" i="40"/>
  <c r="HS6" i="40"/>
  <c r="HS4" i="40"/>
  <c r="HS3" i="40"/>
  <c r="HS2" i="40"/>
  <c r="HS280" i="39"/>
  <c r="HS279" i="39"/>
  <c r="HS278" i="39"/>
  <c r="HS277" i="39"/>
  <c r="HS276" i="39"/>
  <c r="HS275" i="39"/>
  <c r="HS274" i="39"/>
  <c r="HS273" i="39"/>
  <c r="HS272" i="39"/>
  <c r="HS271" i="39"/>
  <c r="HS270" i="39"/>
  <c r="HS269" i="39"/>
  <c r="HS268" i="39"/>
  <c r="HS267" i="39"/>
  <c r="HS266" i="39"/>
  <c r="HS265" i="39"/>
  <c r="HS264" i="39"/>
  <c r="HS263" i="39"/>
  <c r="HS262" i="39"/>
  <c r="HS261" i="39"/>
  <c r="HS260" i="39"/>
  <c r="HS259" i="39"/>
  <c r="HS258" i="39"/>
  <c r="HS257" i="39"/>
  <c r="HS256" i="39"/>
  <c r="HS255" i="39"/>
  <c r="HS254" i="39"/>
  <c r="HS253" i="39"/>
  <c r="HS252" i="39"/>
  <c r="HS251" i="39"/>
  <c r="HS250" i="39"/>
  <c r="HS249" i="39"/>
  <c r="HS248" i="39"/>
  <c r="HS247" i="39"/>
  <c r="HS246" i="39"/>
  <c r="HS245" i="39"/>
  <c r="HS244" i="39"/>
  <c r="HS243" i="39"/>
  <c r="HS242" i="39"/>
  <c r="HS241" i="39"/>
  <c r="HS240" i="39"/>
  <c r="HS239" i="39"/>
  <c r="HS238" i="39"/>
  <c r="HS237" i="39"/>
  <c r="HS236" i="39"/>
  <c r="HS235" i="39"/>
  <c r="HS234" i="39"/>
  <c r="HS233" i="39"/>
  <c r="HS232" i="39"/>
  <c r="HS231" i="39"/>
  <c r="HS230" i="39"/>
  <c r="HS229" i="39"/>
  <c r="HS228" i="39"/>
  <c r="HS227" i="39"/>
  <c r="HS226" i="39"/>
  <c r="HS225" i="39"/>
  <c r="HS224" i="39"/>
  <c r="HS223" i="39"/>
  <c r="HS222" i="39"/>
  <c r="HS221" i="39"/>
  <c r="HS220" i="39"/>
  <c r="HS219" i="39"/>
  <c r="HS218" i="39"/>
  <c r="HS217" i="39"/>
  <c r="HS216" i="39"/>
  <c r="HS215" i="39"/>
  <c r="HS214" i="39"/>
  <c r="HS213" i="39"/>
  <c r="HS212" i="39"/>
  <c r="HS211" i="39"/>
  <c r="HS210" i="39"/>
  <c r="HS209" i="39"/>
  <c r="HS208" i="39"/>
  <c r="HS207" i="39"/>
  <c r="HS206" i="39"/>
  <c r="HS205" i="39"/>
  <c r="HS204" i="39"/>
  <c r="HS203" i="39"/>
  <c r="HS202" i="39"/>
  <c r="HS201" i="39"/>
  <c r="HS200" i="39"/>
  <c r="HS199" i="39"/>
  <c r="HS198" i="39"/>
  <c r="HS197" i="39"/>
  <c r="HS196" i="39"/>
  <c r="HS195" i="39"/>
  <c r="HS194" i="39"/>
  <c r="HS193" i="39"/>
  <c r="HS192" i="39"/>
  <c r="HS191" i="39"/>
  <c r="HS190" i="39"/>
  <c r="HS189" i="39"/>
  <c r="HS188" i="39"/>
  <c r="HS187" i="39"/>
  <c r="HS186" i="39"/>
  <c r="HS185" i="39"/>
  <c r="HS184" i="39"/>
  <c r="HS183" i="39"/>
  <c r="HS182" i="39"/>
  <c r="HS181" i="39"/>
  <c r="HS180" i="39"/>
  <c r="HS179" i="39"/>
  <c r="HS178" i="39"/>
  <c r="HS177" i="39"/>
  <c r="HS176" i="39"/>
  <c r="HS175" i="39"/>
  <c r="HS174" i="39"/>
  <c r="HS173" i="39"/>
  <c r="HS172" i="39"/>
  <c r="HS171" i="39"/>
  <c r="HS170" i="39"/>
  <c r="HS169" i="39"/>
  <c r="HS168" i="39"/>
  <c r="HS167" i="39"/>
  <c r="HS166" i="39"/>
  <c r="HS165" i="39"/>
  <c r="HS164" i="39"/>
  <c r="HS163" i="39"/>
  <c r="HS162" i="39"/>
  <c r="HS161" i="39"/>
  <c r="HS160" i="39"/>
  <c r="HS159" i="39"/>
  <c r="HS158" i="39"/>
  <c r="HS157" i="39"/>
  <c r="HS156" i="39"/>
  <c r="HS155" i="39"/>
  <c r="HS154" i="39"/>
  <c r="HS153" i="39"/>
  <c r="HS152" i="39"/>
  <c r="HS151" i="39"/>
  <c r="HS150" i="39"/>
  <c r="HS149" i="39"/>
  <c r="HS148" i="39"/>
  <c r="HS147" i="39"/>
  <c r="HS146" i="39"/>
  <c r="HS145" i="39"/>
  <c r="HS144" i="39"/>
  <c r="HS143" i="39"/>
  <c r="HS142" i="39"/>
  <c r="HS141" i="39"/>
  <c r="HS140" i="39"/>
  <c r="HS139" i="39"/>
  <c r="HS138" i="39"/>
  <c r="HS137" i="39"/>
  <c r="HS136" i="39"/>
  <c r="HS135" i="39"/>
  <c r="HS134" i="39"/>
  <c r="HS133" i="39"/>
  <c r="HS132" i="39"/>
  <c r="HS131" i="39"/>
  <c r="HS130" i="39"/>
  <c r="HS129" i="39"/>
  <c r="HS128" i="39"/>
  <c r="HS127" i="39"/>
  <c r="HS126" i="39"/>
  <c r="HS125" i="39"/>
  <c r="HS124" i="39"/>
  <c r="HS123" i="39"/>
  <c r="HS122" i="39"/>
  <c r="HS121" i="39"/>
  <c r="HS120" i="39"/>
  <c r="HS119" i="39"/>
  <c r="HS118" i="39"/>
  <c r="HS117" i="39"/>
  <c r="HS116" i="39"/>
  <c r="HS115" i="39"/>
  <c r="HS114" i="39"/>
  <c r="HS113" i="39"/>
  <c r="HS112" i="39"/>
  <c r="HS111" i="39"/>
  <c r="HS110" i="39"/>
  <c r="HS109" i="39"/>
  <c r="HS108" i="39"/>
  <c r="HS107" i="39"/>
  <c r="HS106" i="39"/>
  <c r="HS105" i="39"/>
  <c r="HS104" i="39"/>
  <c r="HS103" i="39"/>
  <c r="HS102" i="39"/>
  <c r="HS101" i="39"/>
  <c r="HS100" i="39"/>
  <c r="HS99" i="39"/>
  <c r="HS98" i="39"/>
  <c r="HS97" i="39"/>
  <c r="HS96" i="39"/>
  <c r="HS95" i="39"/>
  <c r="HS94" i="39"/>
  <c r="HS93" i="39"/>
  <c r="HS92" i="39"/>
  <c r="HS91" i="39"/>
  <c r="HS90" i="39"/>
  <c r="HS89" i="39"/>
  <c r="HS88" i="39"/>
  <c r="HS87" i="39"/>
  <c r="HS86" i="39"/>
  <c r="HS85" i="39"/>
  <c r="HS84" i="39"/>
  <c r="HS83" i="39"/>
  <c r="HS82" i="39"/>
  <c r="HS81" i="39"/>
  <c r="HS80" i="39"/>
  <c r="HS79" i="39"/>
  <c r="HS78" i="39"/>
  <c r="HS77" i="39"/>
  <c r="HS76" i="39"/>
  <c r="HS75" i="39"/>
  <c r="HS74" i="39"/>
  <c r="HS73" i="39"/>
  <c r="HS72" i="39"/>
  <c r="HS71" i="39"/>
  <c r="HS70" i="39"/>
  <c r="HS69" i="39"/>
  <c r="HS68" i="39"/>
  <c r="HS67" i="39"/>
  <c r="HS66" i="39"/>
  <c r="HS65" i="39"/>
  <c r="HS64" i="39"/>
  <c r="HS63" i="39"/>
  <c r="HS62" i="39"/>
  <c r="HS61" i="39"/>
  <c r="HS60" i="39"/>
  <c r="HS59" i="39"/>
  <c r="HS58" i="39"/>
  <c r="HS57" i="39"/>
  <c r="HS56" i="39"/>
  <c r="HS55" i="39"/>
  <c r="HS54" i="39"/>
  <c r="HS53" i="39"/>
  <c r="HS52" i="39"/>
  <c r="HS51" i="39"/>
  <c r="HS50" i="39"/>
  <c r="HS49" i="39"/>
  <c r="HS48" i="39"/>
  <c r="HS47" i="39"/>
  <c r="HS46" i="39"/>
  <c r="HS45" i="39"/>
  <c r="HS44" i="39"/>
  <c r="HS43" i="39"/>
  <c r="HS42" i="39"/>
  <c r="HS41" i="39"/>
  <c r="HS40" i="39"/>
  <c r="HS39" i="39"/>
  <c r="HS38" i="39"/>
  <c r="HS37" i="39"/>
  <c r="HS36" i="39"/>
  <c r="HS35" i="39"/>
  <c r="HS34" i="39"/>
  <c r="HS32" i="39"/>
  <c r="HS31" i="39"/>
  <c r="HS29" i="39"/>
  <c r="HS28" i="39"/>
  <c r="HS27" i="39"/>
  <c r="HS26" i="39"/>
  <c r="HS25" i="39"/>
  <c r="HS24" i="39"/>
  <c r="HS23" i="39"/>
  <c r="HS22" i="39"/>
  <c r="HS21" i="39"/>
  <c r="HS20" i="39"/>
  <c r="HS18" i="39"/>
  <c r="HS17" i="39"/>
  <c r="HS15" i="39"/>
  <c r="HS14" i="39"/>
  <c r="HS13" i="39"/>
  <c r="HS12" i="39"/>
  <c r="HS11" i="39"/>
  <c r="HS10" i="39"/>
  <c r="HS9" i="39"/>
  <c r="HS8" i="39"/>
  <c r="HS5" i="39"/>
  <c r="HS4" i="39"/>
  <c r="HS3" i="39"/>
  <c r="HS2" i="39"/>
  <c r="O28" i="46" l="1"/>
  <c r="P39" i="46"/>
  <c r="N47" i="46"/>
  <c r="O63" i="46"/>
  <c r="N63" i="46"/>
  <c r="P63" i="46"/>
  <c r="P28" i="46"/>
  <c r="N39" i="46"/>
  <c r="I39" i="46"/>
  <c r="P22" i="46"/>
  <c r="I22" i="46"/>
  <c r="M28" i="46"/>
  <c r="I28" i="46"/>
  <c r="P47" i="46"/>
  <c r="O57" i="46"/>
  <c r="M63" i="46"/>
  <c r="M39" i="46"/>
  <c r="O47" i="46"/>
  <c r="O22" i="46"/>
  <c r="M22" i="46"/>
  <c r="N22" i="46"/>
  <c r="N28" i="46"/>
  <c r="O39" i="46"/>
  <c r="M47" i="46"/>
  <c r="I47" i="46"/>
  <c r="N57" i="46"/>
  <c r="P57" i="46"/>
  <c r="P65" i="46" s="1"/>
  <c r="M57" i="46"/>
  <c r="I57" i="46"/>
  <c r="O65" i="46" l="1"/>
  <c r="I65" i="46"/>
  <c r="N65" i="46"/>
  <c r="M65" i="46"/>
  <c r="BA15" i="36" l="1"/>
  <c r="AZ15" i="36"/>
  <c r="AY15" i="36"/>
  <c r="AX15" i="36"/>
  <c r="AW15" i="36"/>
  <c r="AV15" i="36"/>
  <c r="AU15" i="36"/>
  <c r="AT15" i="36"/>
  <c r="AS15" i="36"/>
  <c r="AR15" i="36"/>
  <c r="BX33" i="36"/>
  <c r="H14" i="38"/>
  <c r="I14" i="38" s="1"/>
  <c r="G14" i="38"/>
  <c r="F14" i="38"/>
  <c r="E14" i="38"/>
  <c r="D14" i="38"/>
  <c r="C14" i="38"/>
  <c r="A14" i="38"/>
  <c r="H13" i="38"/>
  <c r="I13" i="38" s="1"/>
  <c r="G13" i="38"/>
  <c r="F13" i="38"/>
  <c r="E13" i="38"/>
  <c r="D13" i="38"/>
  <c r="C13" i="38"/>
  <c r="A13" i="38"/>
  <c r="H12" i="38"/>
  <c r="I12" i="38" s="1"/>
  <c r="G12" i="38"/>
  <c r="F12" i="38"/>
  <c r="E12" i="38"/>
  <c r="D12" i="38"/>
  <c r="C12" i="38"/>
  <c r="A12" i="38"/>
  <c r="H11" i="38"/>
  <c r="J11" i="38" s="1"/>
  <c r="G11" i="38"/>
  <c r="F11" i="38"/>
  <c r="E11" i="38"/>
  <c r="D11" i="38"/>
  <c r="C11" i="38"/>
  <c r="A11" i="38"/>
  <c r="H10" i="38"/>
  <c r="I10" i="38" s="1"/>
  <c r="G10" i="38"/>
  <c r="F10" i="38"/>
  <c r="E10" i="38"/>
  <c r="D10" i="38"/>
  <c r="C10" i="38"/>
  <c r="A10" i="38"/>
  <c r="H9" i="38"/>
  <c r="J9" i="38" s="1"/>
  <c r="G9" i="38"/>
  <c r="F9" i="38"/>
  <c r="E9" i="38"/>
  <c r="D9" i="38"/>
  <c r="C9" i="38"/>
  <c r="A9" i="38"/>
  <c r="H8" i="38"/>
  <c r="I8" i="38" s="1"/>
  <c r="G8" i="38"/>
  <c r="F8" i="38"/>
  <c r="E8" i="38"/>
  <c r="D8" i="38"/>
  <c r="C8" i="38"/>
  <c r="A8" i="38"/>
  <c r="H7" i="38"/>
  <c r="J7" i="38" s="1"/>
  <c r="G7" i="38"/>
  <c r="F7" i="38"/>
  <c r="E7" i="38"/>
  <c r="D7" i="38"/>
  <c r="C7" i="38"/>
  <c r="A7" i="38"/>
  <c r="I6" i="38"/>
  <c r="H6" i="38"/>
  <c r="J6" i="38" s="1"/>
  <c r="G6" i="38"/>
  <c r="F6" i="38"/>
  <c r="E6" i="38"/>
  <c r="D6" i="38"/>
  <c r="C6" i="38"/>
  <c r="A6" i="38"/>
  <c r="J5" i="38"/>
  <c r="H5" i="38"/>
  <c r="I5" i="38" s="1"/>
  <c r="G5" i="38"/>
  <c r="F5" i="38"/>
  <c r="E5" i="38"/>
  <c r="D5" i="38"/>
  <c r="C5" i="38"/>
  <c r="A5" i="38"/>
  <c r="H4" i="38"/>
  <c r="I4" i="38" s="1"/>
  <c r="G4" i="38"/>
  <c r="F4" i="38"/>
  <c r="E4" i="38"/>
  <c r="D4" i="38"/>
  <c r="C4" i="38"/>
  <c r="A4" i="38"/>
  <c r="I3" i="38"/>
  <c r="I9" i="38" l="1"/>
  <c r="J14" i="38"/>
  <c r="J10" i="38"/>
  <c r="I11" i="38"/>
  <c r="J13" i="38"/>
  <c r="I7" i="38"/>
  <c r="J4" i="38"/>
  <c r="J8" i="38"/>
  <c r="J12" i="38"/>
  <c r="BX26" i="36" l="1"/>
  <c r="K59" i="26"/>
  <c r="K58" i="26"/>
  <c r="K57" i="26"/>
  <c r="K53" i="26"/>
  <c r="K52" i="26"/>
  <c r="K51" i="26"/>
  <c r="K50" i="26"/>
  <c r="K49" i="26"/>
  <c r="K48" i="26"/>
  <c r="K47" i="26"/>
  <c r="K43" i="26"/>
  <c r="K42" i="26"/>
  <c r="K41" i="26"/>
  <c r="K40" i="26"/>
  <c r="K39" i="26"/>
  <c r="K35" i="26"/>
  <c r="K34" i="26"/>
  <c r="K33" i="26"/>
  <c r="K32" i="26"/>
  <c r="K31" i="26"/>
  <c r="K30" i="26"/>
  <c r="K29" i="26"/>
  <c r="K28" i="26"/>
  <c r="K24" i="26"/>
  <c r="K23" i="26"/>
  <c r="K22" i="26"/>
  <c r="K18" i="26"/>
  <c r="K17" i="26"/>
  <c r="K16" i="26"/>
  <c r="K15" i="26"/>
  <c r="K14" i="26"/>
  <c r="K13" i="26"/>
  <c r="K12" i="26"/>
  <c r="K59" i="27"/>
  <c r="K58" i="27"/>
  <c r="K57" i="27"/>
  <c r="K53" i="27"/>
  <c r="K52" i="27"/>
  <c r="K51" i="27"/>
  <c r="K50" i="27"/>
  <c r="K49" i="27"/>
  <c r="K48" i="27"/>
  <c r="K47" i="27"/>
  <c r="K43" i="27"/>
  <c r="K42" i="27"/>
  <c r="K41" i="27"/>
  <c r="K40" i="27"/>
  <c r="K39" i="27"/>
  <c r="K35" i="27"/>
  <c r="K34" i="27"/>
  <c r="K33" i="27"/>
  <c r="K32" i="27"/>
  <c r="K31" i="27"/>
  <c r="K30" i="27"/>
  <c r="K29" i="27"/>
  <c r="K28" i="27"/>
  <c r="K24" i="27"/>
  <c r="K23" i="27"/>
  <c r="K22" i="27"/>
  <c r="K18" i="27"/>
  <c r="K17" i="27"/>
  <c r="K16" i="27"/>
  <c r="K15" i="27"/>
  <c r="K14" i="27"/>
  <c r="K13" i="27"/>
  <c r="K12" i="27"/>
  <c r="K59" i="28"/>
  <c r="K58" i="28"/>
  <c r="K57" i="28"/>
  <c r="K53" i="28"/>
  <c r="K52" i="28"/>
  <c r="K51" i="28"/>
  <c r="K50" i="28"/>
  <c r="K49" i="28"/>
  <c r="K48" i="28"/>
  <c r="K47" i="28"/>
  <c r="K43" i="28"/>
  <c r="K42" i="28"/>
  <c r="K41" i="28"/>
  <c r="K40" i="28"/>
  <c r="K39" i="28"/>
  <c r="K35" i="28"/>
  <c r="K34" i="28"/>
  <c r="K33" i="28"/>
  <c r="K32" i="28"/>
  <c r="K31" i="28"/>
  <c r="K30" i="28"/>
  <c r="K29" i="28"/>
  <c r="K28" i="28"/>
  <c r="K24" i="28"/>
  <c r="K23" i="28"/>
  <c r="K22" i="28"/>
  <c r="K18" i="28"/>
  <c r="K17" i="28"/>
  <c r="K16" i="28"/>
  <c r="K15" i="28"/>
  <c r="K14" i="28"/>
  <c r="K13" i="28"/>
  <c r="K12" i="28"/>
  <c r="K59" i="29"/>
  <c r="K58" i="29"/>
  <c r="K57" i="29"/>
  <c r="K53" i="29"/>
  <c r="K52" i="29"/>
  <c r="K51" i="29"/>
  <c r="K50" i="29"/>
  <c r="K49" i="29"/>
  <c r="K48" i="29"/>
  <c r="K47" i="29"/>
  <c r="K43" i="29"/>
  <c r="K42" i="29"/>
  <c r="K41" i="29"/>
  <c r="K40" i="29"/>
  <c r="K39" i="29"/>
  <c r="K35" i="29"/>
  <c r="K34" i="29"/>
  <c r="K33" i="29"/>
  <c r="K32" i="29"/>
  <c r="K31" i="29"/>
  <c r="K30" i="29"/>
  <c r="K29" i="29"/>
  <c r="K28" i="29"/>
  <c r="K24" i="29"/>
  <c r="K23" i="29"/>
  <c r="K22" i="29"/>
  <c r="K18" i="29"/>
  <c r="K17" i="29"/>
  <c r="K16" i="29"/>
  <c r="K15" i="29"/>
  <c r="K14" i="29"/>
  <c r="K13" i="29"/>
  <c r="K12" i="29"/>
  <c r="HG305" i="36"/>
  <c r="HG304" i="36"/>
  <c r="HG303" i="36"/>
  <c r="HG302" i="36"/>
  <c r="HG301" i="36"/>
  <c r="HG300" i="36"/>
  <c r="HG299" i="36"/>
  <c r="HG298" i="36"/>
  <c r="HG297" i="36"/>
  <c r="HG296" i="36"/>
  <c r="HG295" i="36"/>
  <c r="HG294" i="36"/>
  <c r="HG293" i="36"/>
  <c r="HG292" i="36"/>
  <c r="HG291" i="36"/>
  <c r="HG290" i="36"/>
  <c r="HG289" i="36"/>
  <c r="HG288" i="36"/>
  <c r="HG287" i="36"/>
  <c r="HG286" i="36"/>
  <c r="HG285" i="36"/>
  <c r="HG284" i="36"/>
  <c r="HG283" i="36"/>
  <c r="HG282" i="36"/>
  <c r="HG281" i="36"/>
  <c r="HG280" i="36"/>
  <c r="HG279" i="36"/>
  <c r="HG278" i="36"/>
  <c r="HG277" i="36"/>
  <c r="HG276" i="36"/>
  <c r="HG275" i="36"/>
  <c r="HG274" i="36"/>
  <c r="HG273" i="36"/>
  <c r="HG272" i="36"/>
  <c r="HG271" i="36"/>
  <c r="HG270" i="36"/>
  <c r="HG269" i="36"/>
  <c r="HG268" i="36"/>
  <c r="HG267" i="36"/>
  <c r="HG266" i="36"/>
  <c r="HG265" i="36"/>
  <c r="HG264" i="36"/>
  <c r="HG263" i="36"/>
  <c r="HG262" i="36"/>
  <c r="HG261" i="36"/>
  <c r="HG260" i="36"/>
  <c r="HG259" i="36"/>
  <c r="HG258" i="36"/>
  <c r="HG257" i="36"/>
  <c r="HG256" i="36"/>
  <c r="HG255" i="36"/>
  <c r="HG254" i="36"/>
  <c r="HG253" i="36"/>
  <c r="HG252" i="36"/>
  <c r="HG251" i="36"/>
  <c r="HG250" i="36"/>
  <c r="HG249" i="36"/>
  <c r="HG248" i="36"/>
  <c r="HG247" i="36"/>
  <c r="HG246" i="36"/>
  <c r="HG245" i="36"/>
  <c r="HG244" i="36"/>
  <c r="HG243" i="36"/>
  <c r="HG242" i="36"/>
  <c r="HG241" i="36"/>
  <c r="HG240" i="36"/>
  <c r="HG239" i="36"/>
  <c r="HG238" i="36"/>
  <c r="HG237" i="36"/>
  <c r="HG236" i="36"/>
  <c r="HG235" i="36"/>
  <c r="HG234" i="36"/>
  <c r="HG233" i="36"/>
  <c r="HG232" i="36"/>
  <c r="HG231" i="36"/>
  <c r="HG230" i="36"/>
  <c r="HG229" i="36"/>
  <c r="HG228" i="36"/>
  <c r="HG227" i="36"/>
  <c r="HG226" i="36"/>
  <c r="HG225" i="36"/>
  <c r="HG224" i="36"/>
  <c r="HG223" i="36"/>
  <c r="HG222" i="36"/>
  <c r="HG221" i="36"/>
  <c r="HG220" i="36"/>
  <c r="HG219" i="36"/>
  <c r="HG218" i="36"/>
  <c r="HG217" i="36"/>
  <c r="HG216" i="36"/>
  <c r="HG215" i="36"/>
  <c r="HG214" i="36"/>
  <c r="HG213" i="36"/>
  <c r="HG212" i="36"/>
  <c r="HG211" i="36"/>
  <c r="HG210" i="36"/>
  <c r="HG209" i="36"/>
  <c r="HG208" i="36"/>
  <c r="HG207" i="36"/>
  <c r="HG206" i="36"/>
  <c r="HG205" i="36"/>
  <c r="HG204" i="36"/>
  <c r="HG203" i="36"/>
  <c r="HG202" i="36"/>
  <c r="HG201" i="36"/>
  <c r="HG200" i="36"/>
  <c r="HG199" i="36"/>
  <c r="HG198" i="36"/>
  <c r="HG197" i="36"/>
  <c r="HG196" i="36"/>
  <c r="HG195" i="36"/>
  <c r="HG194" i="36"/>
  <c r="HG193" i="36"/>
  <c r="HG192" i="36"/>
  <c r="HG191" i="36"/>
  <c r="HG190" i="36"/>
  <c r="HG189" i="36"/>
  <c r="HG188" i="36"/>
  <c r="HG187" i="36"/>
  <c r="HG186" i="36"/>
  <c r="HG185" i="36"/>
  <c r="HG184" i="36"/>
  <c r="HG183" i="36"/>
  <c r="HG182" i="36"/>
  <c r="HG181" i="36"/>
  <c r="HG180" i="36"/>
  <c r="HG179" i="36"/>
  <c r="HG178" i="36"/>
  <c r="HG177" i="36"/>
  <c r="HG176" i="36"/>
  <c r="HG175" i="36"/>
  <c r="HG174" i="36"/>
  <c r="HG173" i="36"/>
  <c r="HG172" i="36"/>
  <c r="HG171" i="36"/>
  <c r="HG170" i="36"/>
  <c r="HG169" i="36"/>
  <c r="HG168" i="36"/>
  <c r="HG167" i="36"/>
  <c r="HG166" i="36"/>
  <c r="HG165" i="36"/>
  <c r="HG164" i="36"/>
  <c r="HG163" i="36"/>
  <c r="HG162" i="36"/>
  <c r="HG161" i="36"/>
  <c r="HG160" i="36"/>
  <c r="HG159" i="36"/>
  <c r="HG158" i="36"/>
  <c r="HG157" i="36"/>
  <c r="HG156" i="36"/>
  <c r="HG155" i="36"/>
  <c r="HG154" i="36"/>
  <c r="HG153" i="36"/>
  <c r="HG152" i="36"/>
  <c r="HG151" i="36"/>
  <c r="HG150" i="36"/>
  <c r="HG149" i="36"/>
  <c r="HG148" i="36"/>
  <c r="HG147" i="36"/>
  <c r="HG146" i="36"/>
  <c r="HG145" i="36"/>
  <c r="HG144" i="36"/>
  <c r="HG143" i="36"/>
  <c r="HG142" i="36"/>
  <c r="HG141" i="36"/>
  <c r="HG140" i="36"/>
  <c r="HG139" i="36"/>
  <c r="HG138" i="36"/>
  <c r="HG137" i="36"/>
  <c r="HG136" i="36"/>
  <c r="HG135" i="36"/>
  <c r="HG134" i="36"/>
  <c r="HG133" i="36"/>
  <c r="HG132" i="36"/>
  <c r="HG131" i="36"/>
  <c r="HG130" i="36"/>
  <c r="HG129" i="36"/>
  <c r="HG128" i="36"/>
  <c r="HG127" i="36"/>
  <c r="HG126" i="36"/>
  <c r="HG125" i="36"/>
  <c r="HG124" i="36"/>
  <c r="HG123" i="36"/>
  <c r="HG122" i="36"/>
  <c r="HG121" i="36"/>
  <c r="HG120" i="36"/>
  <c r="HG119" i="36"/>
  <c r="HG118" i="36"/>
  <c r="HG117" i="36"/>
  <c r="HG116" i="36"/>
  <c r="HG115" i="36"/>
  <c r="HG114" i="36"/>
  <c r="HG113" i="36"/>
  <c r="HG112" i="36"/>
  <c r="HG111" i="36"/>
  <c r="HG110" i="36"/>
  <c r="HG109" i="36"/>
  <c r="HG108" i="36"/>
  <c r="HG107" i="36"/>
  <c r="HG106" i="36"/>
  <c r="HG105" i="36"/>
  <c r="HG104" i="36"/>
  <c r="HG103" i="36"/>
  <c r="HG102" i="36"/>
  <c r="HG101" i="36"/>
  <c r="HG100" i="36"/>
  <c r="HG99" i="36"/>
  <c r="HG98" i="36"/>
  <c r="HG97" i="36"/>
  <c r="HG96" i="36"/>
  <c r="HG95" i="36"/>
  <c r="HG94" i="36"/>
  <c r="HG93" i="36"/>
  <c r="HG92" i="36"/>
  <c r="HG91" i="36"/>
  <c r="HG90" i="36"/>
  <c r="HG89" i="36"/>
  <c r="HG88" i="36"/>
  <c r="HG87" i="36"/>
  <c r="HG86" i="36"/>
  <c r="HG85" i="36"/>
  <c r="HG84" i="36"/>
  <c r="HG83" i="36"/>
  <c r="HG82" i="36"/>
  <c r="HG81" i="36"/>
  <c r="HG80" i="36"/>
  <c r="HG79" i="36"/>
  <c r="HG78" i="36"/>
  <c r="HG77" i="36"/>
  <c r="HG76" i="36"/>
  <c r="HG75" i="36"/>
  <c r="HG74" i="36"/>
  <c r="HG73" i="36"/>
  <c r="HG72" i="36"/>
  <c r="HG71" i="36"/>
  <c r="HG70" i="36"/>
  <c r="HG69" i="36"/>
  <c r="HG68" i="36"/>
  <c r="HG67" i="36"/>
  <c r="HG66" i="36"/>
  <c r="HG65" i="36"/>
  <c r="HG64" i="36"/>
  <c r="HG63" i="36"/>
  <c r="HG62" i="36"/>
  <c r="HG61" i="36"/>
  <c r="HG60" i="36"/>
  <c r="HG59" i="36"/>
  <c r="HG58" i="36"/>
  <c r="HG57" i="36"/>
  <c r="HG56" i="36"/>
  <c r="HG55" i="36"/>
  <c r="HG54" i="36"/>
  <c r="HG53" i="36"/>
  <c r="HG52" i="36"/>
  <c r="HG51" i="36"/>
  <c r="HG50" i="36"/>
  <c r="HG49" i="36"/>
  <c r="HG48" i="36"/>
  <c r="HG47" i="36"/>
  <c r="HG46" i="36"/>
  <c r="HG45" i="36"/>
  <c r="HG44" i="36"/>
  <c r="HG43" i="36"/>
  <c r="HG42" i="36"/>
  <c r="HG41" i="36"/>
  <c r="HG40" i="36"/>
  <c r="HG39" i="36"/>
  <c r="HG38" i="36"/>
  <c r="HG37" i="36"/>
  <c r="HG36" i="36"/>
  <c r="BU36" i="36"/>
  <c r="BJ36" i="36"/>
  <c r="AY36" i="36"/>
  <c r="AP36" i="36"/>
  <c r="HG35" i="36"/>
  <c r="HG34" i="36"/>
  <c r="BW34" i="36"/>
  <c r="BV34" i="36"/>
  <c r="BU34" i="36"/>
  <c r="BT34" i="36"/>
  <c r="BS34" i="36"/>
  <c r="BR34" i="36"/>
  <c r="BQ34" i="36"/>
  <c r="BP34" i="36"/>
  <c r="BO34" i="36"/>
  <c r="BN34" i="36"/>
  <c r="BM34" i="36"/>
  <c r="BL34" i="36"/>
  <c r="BK34" i="36"/>
  <c r="BJ34" i="36"/>
  <c r="BI34" i="36"/>
  <c r="BH34" i="36"/>
  <c r="BG34" i="36"/>
  <c r="BF34" i="36"/>
  <c r="BE34" i="36"/>
  <c r="BD34" i="36"/>
  <c r="BC34" i="36"/>
  <c r="BB34" i="36"/>
  <c r="BA34" i="36"/>
  <c r="AZ34" i="36"/>
  <c r="AY34" i="36"/>
  <c r="AX34" i="36"/>
  <c r="AW34" i="36"/>
  <c r="AV34" i="36"/>
  <c r="AU34" i="36"/>
  <c r="AT34" i="36"/>
  <c r="AS34" i="36"/>
  <c r="AR34" i="36"/>
  <c r="BX34" i="36" s="1"/>
  <c r="AJ34" i="36"/>
  <c r="AI34" i="36"/>
  <c r="AH34" i="36"/>
  <c r="AG34" i="36"/>
  <c r="AF34" i="36"/>
  <c r="AE34" i="36"/>
  <c r="AK34" i="36" s="1"/>
  <c r="AL34" i="36" s="1"/>
  <c r="HG33" i="36"/>
  <c r="BW33" i="36"/>
  <c r="BV33" i="36"/>
  <c r="BU33" i="36"/>
  <c r="BT33" i="36"/>
  <c r="BS33" i="36"/>
  <c r="BR33" i="36"/>
  <c r="BQ33" i="36"/>
  <c r="BP33" i="36"/>
  <c r="BO33" i="36"/>
  <c r="BN33" i="36"/>
  <c r="BM33" i="36"/>
  <c r="BL33" i="36"/>
  <c r="BK33" i="36"/>
  <c r="BJ33" i="36"/>
  <c r="BI33" i="36"/>
  <c r="BH33" i="36"/>
  <c r="BG33" i="36"/>
  <c r="BF33" i="36"/>
  <c r="AJ33" i="36"/>
  <c r="AI33" i="36"/>
  <c r="AH33" i="36"/>
  <c r="AG33" i="36"/>
  <c r="AF33" i="36"/>
  <c r="AE33" i="36"/>
  <c r="AK33" i="36" s="1"/>
  <c r="HG32" i="36"/>
  <c r="BW32" i="36"/>
  <c r="BV32" i="36"/>
  <c r="BU32" i="36"/>
  <c r="BT32" i="36"/>
  <c r="BS32" i="36"/>
  <c r="BR32" i="36"/>
  <c r="BQ32" i="36"/>
  <c r="BP32" i="36"/>
  <c r="BO32" i="36"/>
  <c r="BN32" i="36"/>
  <c r="BM32" i="36"/>
  <c r="BL32" i="36"/>
  <c r="BK32" i="36"/>
  <c r="BJ32" i="36"/>
  <c r="BI32" i="36"/>
  <c r="BH32" i="36"/>
  <c r="BG32" i="36"/>
  <c r="BF32" i="36"/>
  <c r="BX32" i="36" s="1"/>
  <c r="AJ32" i="36"/>
  <c r="AI32" i="36"/>
  <c r="AH32" i="36"/>
  <c r="AG32" i="36"/>
  <c r="AF32" i="36"/>
  <c r="AE32" i="36"/>
  <c r="AK32" i="36" s="1"/>
  <c r="HG31" i="36"/>
  <c r="BX31" i="36"/>
  <c r="BW31" i="36"/>
  <c r="AK31" i="36"/>
  <c r="AJ31" i="36"/>
  <c r="HG30" i="36"/>
  <c r="BX30" i="36"/>
  <c r="BW30" i="36"/>
  <c r="AK30" i="36"/>
  <c r="AJ30" i="36"/>
  <c r="AL30" i="36" s="1"/>
  <c r="HG29" i="36"/>
  <c r="BX29" i="36"/>
  <c r="BW29" i="36"/>
  <c r="AK29" i="36"/>
  <c r="AJ29" i="36"/>
  <c r="HG28" i="36"/>
  <c r="BX28" i="36"/>
  <c r="BW28" i="36"/>
  <c r="AK28" i="36"/>
  <c r="AJ28" i="36"/>
  <c r="HG27" i="36"/>
  <c r="BX27" i="36"/>
  <c r="BW27" i="36"/>
  <c r="AK27" i="36"/>
  <c r="AJ27" i="36"/>
  <c r="HG26" i="36"/>
  <c r="BW26" i="36"/>
  <c r="AK26" i="36"/>
  <c r="AJ26" i="36"/>
  <c r="HG25" i="36"/>
  <c r="BX25" i="36"/>
  <c r="BW25" i="36"/>
  <c r="AK25" i="36"/>
  <c r="AJ25" i="36"/>
  <c r="HG24" i="36"/>
  <c r="BX24" i="36"/>
  <c r="BW24" i="36"/>
  <c r="AK24" i="36"/>
  <c r="AJ24" i="36"/>
  <c r="HG23" i="36"/>
  <c r="BX23" i="36"/>
  <c r="BW23" i="36"/>
  <c r="AK23" i="36"/>
  <c r="AJ23" i="36"/>
  <c r="HG22" i="36"/>
  <c r="BX22" i="36"/>
  <c r="BW22" i="36"/>
  <c r="AK22" i="36"/>
  <c r="AJ22" i="36"/>
  <c r="HG21" i="36"/>
  <c r="BX21" i="36"/>
  <c r="BW21" i="36"/>
  <c r="AK21" i="36"/>
  <c r="AJ21" i="36"/>
  <c r="HG20" i="36"/>
  <c r="BX20" i="36"/>
  <c r="BW20" i="36"/>
  <c r="AK20" i="36"/>
  <c r="AJ20" i="36"/>
  <c r="HG19" i="36"/>
  <c r="BX19" i="36"/>
  <c r="BW19" i="36"/>
  <c r="AK19" i="36"/>
  <c r="AJ19" i="36"/>
  <c r="HG18" i="36"/>
  <c r="BX18" i="36"/>
  <c r="BW18" i="36"/>
  <c r="AK18" i="36"/>
  <c r="AJ18" i="36"/>
  <c r="HG17" i="36"/>
  <c r="BX17" i="36"/>
  <c r="BW17" i="36"/>
  <c r="AK17" i="36"/>
  <c r="AJ17" i="36"/>
  <c r="HG16" i="36"/>
  <c r="BX16" i="36"/>
  <c r="BW16" i="36"/>
  <c r="AK16" i="36"/>
  <c r="AJ16" i="36"/>
  <c r="HG15" i="36"/>
  <c r="BX15" i="36"/>
  <c r="BW15" i="36"/>
  <c r="AK15" i="36"/>
  <c r="AL15" i="36" s="1"/>
  <c r="AJ15" i="36"/>
  <c r="HG14" i="36"/>
  <c r="BX14" i="36"/>
  <c r="BW14" i="36"/>
  <c r="AK14" i="36"/>
  <c r="AJ14" i="36"/>
  <c r="AL14" i="36" s="1"/>
  <c r="HG13" i="36"/>
  <c r="BX13" i="36"/>
  <c r="BW13" i="36"/>
  <c r="AK13" i="36"/>
  <c r="AJ13" i="36"/>
  <c r="HG12" i="36"/>
  <c r="BX12" i="36"/>
  <c r="BW12" i="36"/>
  <c r="AK12" i="36"/>
  <c r="AJ12" i="36"/>
  <c r="HG11" i="36"/>
  <c r="BX11" i="36"/>
  <c r="BW11" i="36"/>
  <c r="AK11" i="36"/>
  <c r="AJ11" i="36"/>
  <c r="HG10" i="36"/>
  <c r="BX10" i="36"/>
  <c r="BW10" i="36"/>
  <c r="AK10" i="36"/>
  <c r="AJ10" i="36"/>
  <c r="HG9" i="36"/>
  <c r="BX9" i="36"/>
  <c r="BW9" i="36"/>
  <c r="AK9" i="36"/>
  <c r="AJ9" i="36"/>
  <c r="HG8" i="36"/>
  <c r="BX8" i="36"/>
  <c r="BW8" i="36"/>
  <c r="AK8" i="36"/>
  <c r="AJ8" i="36"/>
  <c r="HG7" i="36"/>
  <c r="BX7" i="36"/>
  <c r="BW7" i="36"/>
  <c r="AK7" i="36"/>
  <c r="AJ7" i="36"/>
  <c r="HG6" i="36"/>
  <c r="BX6" i="36"/>
  <c r="BW6" i="36"/>
  <c r="AK6" i="36"/>
  <c r="AJ6" i="36"/>
  <c r="HG5" i="36"/>
  <c r="BX5" i="36"/>
  <c r="BW5" i="36"/>
  <c r="AK5" i="36"/>
  <c r="AJ5" i="36"/>
  <c r="HG4" i="36"/>
  <c r="HG3" i="36"/>
  <c r="BZ3" i="36"/>
  <c r="AM3" i="36"/>
  <c r="HG2" i="36"/>
  <c r="HG1" i="36"/>
  <c r="HF1" i="36"/>
  <c r="AM29" i="36" l="1"/>
  <c r="AL18" i="36"/>
  <c r="AM27" i="36"/>
  <c r="AL12" i="36"/>
  <c r="AM15" i="36"/>
  <c r="AL19" i="36"/>
  <c r="AM7" i="36"/>
  <c r="AL11" i="36"/>
  <c r="AM19" i="36"/>
  <c r="AM23" i="36"/>
  <c r="AL27" i="36"/>
  <c r="AM8" i="36"/>
  <c r="AM17" i="36"/>
  <c r="AL20" i="36"/>
  <c r="AM24" i="36"/>
  <c r="AL5" i="36"/>
  <c r="AL26" i="36"/>
  <c r="AL8" i="36"/>
  <c r="AL24" i="36"/>
  <c r="AM30" i="36"/>
  <c r="AL7" i="36"/>
  <c r="AM9" i="36"/>
  <c r="AL10" i="36"/>
  <c r="AM11" i="36"/>
  <c r="AM16" i="36"/>
  <c r="AL23" i="36"/>
  <c r="AM25" i="36"/>
  <c r="AM28" i="36"/>
  <c r="AM13" i="36"/>
  <c r="AM20" i="36"/>
  <c r="AL6" i="36"/>
  <c r="AM12" i="36"/>
  <c r="BZ13" i="36"/>
  <c r="AL16" i="36"/>
  <c r="AM21" i="36"/>
  <c r="AL22" i="36"/>
  <c r="BY27" i="36"/>
  <c r="AL28" i="36"/>
  <c r="AL31" i="36"/>
  <c r="BZ9" i="36"/>
  <c r="BY11" i="36"/>
  <c r="BZ20" i="36"/>
  <c r="BZ25" i="36"/>
  <c r="BY34" i="36"/>
  <c r="BZ29" i="36"/>
  <c r="BY33" i="36"/>
  <c r="BY12" i="36"/>
  <c r="BY28" i="36"/>
  <c r="BY7" i="36"/>
  <c r="BZ16" i="36"/>
  <c r="BY23" i="36"/>
  <c r="BY26" i="36"/>
  <c r="BY30" i="36"/>
  <c r="BY6" i="36"/>
  <c r="BY10" i="36"/>
  <c r="BY14" i="36"/>
  <c r="BY18" i="36"/>
  <c r="BZ22" i="36"/>
  <c r="BY15" i="36"/>
  <c r="BY16" i="36"/>
  <c r="BY19" i="36"/>
  <c r="BY22" i="36"/>
  <c r="BY31" i="36"/>
  <c r="AM31" i="36"/>
  <c r="AL32" i="36"/>
  <c r="AL33" i="36"/>
  <c r="BY8" i="36"/>
  <c r="BY20" i="36"/>
  <c r="BY24" i="36"/>
  <c r="BZ5" i="36"/>
  <c r="BZ12" i="36"/>
  <c r="BZ21" i="36"/>
  <c r="BZ28" i="36"/>
  <c r="BZ8" i="36"/>
  <c r="BZ17" i="36"/>
  <c r="BZ24" i="36"/>
  <c r="BY32" i="36"/>
  <c r="BZ11" i="36"/>
  <c r="BZ15" i="36"/>
  <c r="BZ27" i="36"/>
  <c r="BZ31" i="36"/>
  <c r="AM6" i="36"/>
  <c r="BZ6" i="36"/>
  <c r="AM10" i="36"/>
  <c r="BZ18" i="36"/>
  <c r="BZ26" i="36"/>
  <c r="BZ30" i="36"/>
  <c r="AM5" i="36"/>
  <c r="BY5" i="36"/>
  <c r="AL9" i="36"/>
  <c r="BY9" i="36"/>
  <c r="AL13" i="36"/>
  <c r="BY13" i="36"/>
  <c r="AL17" i="36"/>
  <c r="BY17" i="36"/>
  <c r="AL21" i="36"/>
  <c r="BY21" i="36"/>
  <c r="AL25" i="36"/>
  <c r="BY25" i="36"/>
  <c r="AL29" i="36"/>
  <c r="BY29" i="36"/>
  <c r="BZ7" i="36"/>
  <c r="BZ19" i="36"/>
  <c r="BZ23" i="36"/>
  <c r="BZ10" i="36"/>
  <c r="AM14" i="36"/>
  <c r="BZ14" i="36"/>
  <c r="AM18" i="36"/>
  <c r="AM22" i="36"/>
  <c r="AM26" i="36"/>
  <c r="D6" i="6" l="1"/>
  <c r="D6" i="10"/>
  <c r="D6" i="11"/>
  <c r="D6" i="12"/>
  <c r="D6" i="13"/>
  <c r="D6" i="14"/>
  <c r="D6" i="15"/>
  <c r="D6" i="16"/>
  <c r="D6" i="17"/>
  <c r="D6" i="19"/>
  <c r="D6" i="18"/>
  <c r="D6" i="20"/>
  <c r="D6" i="9"/>
  <c r="D6" i="22"/>
  <c r="D6" i="23"/>
  <c r="D6" i="24"/>
  <c r="D6" i="25"/>
  <c r="D6" i="26"/>
  <c r="D6" i="27"/>
  <c r="D6" i="28"/>
  <c r="D6" i="29"/>
  <c r="E6" i="4"/>
  <c r="D6" i="4"/>
  <c r="HS280" i="35"/>
  <c r="HS279" i="35"/>
  <c r="HS278" i="35"/>
  <c r="HS277" i="35"/>
  <c r="HS276" i="35"/>
  <c r="HS275" i="35"/>
  <c r="HS274" i="35"/>
  <c r="HS273" i="35"/>
  <c r="HS272" i="35"/>
  <c r="HS271" i="35"/>
  <c r="HS270" i="35"/>
  <c r="HS269" i="35"/>
  <c r="HS268" i="35"/>
  <c r="HS267" i="35"/>
  <c r="HS266" i="35"/>
  <c r="HS265" i="35"/>
  <c r="HS264" i="35"/>
  <c r="HS263" i="35"/>
  <c r="HS262" i="35"/>
  <c r="HS261" i="35"/>
  <c r="HS260" i="35"/>
  <c r="HS259" i="35"/>
  <c r="HS258" i="35"/>
  <c r="HS257" i="35"/>
  <c r="HS256" i="35"/>
  <c r="HS255" i="35"/>
  <c r="HS254" i="35"/>
  <c r="HS253" i="35"/>
  <c r="HS252" i="35"/>
  <c r="HS251" i="35"/>
  <c r="HS250" i="35"/>
  <c r="HS249" i="35"/>
  <c r="HS248" i="35"/>
  <c r="HS247" i="35"/>
  <c r="HS246" i="35"/>
  <c r="HS245" i="35"/>
  <c r="HS244" i="35"/>
  <c r="HS243" i="35"/>
  <c r="HS242" i="35"/>
  <c r="HS241" i="35"/>
  <c r="HS240" i="35"/>
  <c r="HS239" i="35"/>
  <c r="HS238" i="35"/>
  <c r="HS237" i="35"/>
  <c r="HS236" i="35"/>
  <c r="HS235" i="35"/>
  <c r="HS234" i="35"/>
  <c r="HS233" i="35"/>
  <c r="HS232" i="35"/>
  <c r="HS231" i="35"/>
  <c r="HS230" i="35"/>
  <c r="HS229" i="35"/>
  <c r="HS228" i="35"/>
  <c r="HS227" i="35"/>
  <c r="HS226" i="35"/>
  <c r="HS225" i="35"/>
  <c r="HS224" i="35"/>
  <c r="HS223" i="35"/>
  <c r="HS222" i="35"/>
  <c r="HS221" i="35"/>
  <c r="HS220" i="35"/>
  <c r="HS219" i="35"/>
  <c r="HS218" i="35"/>
  <c r="HS217" i="35"/>
  <c r="HS216" i="35"/>
  <c r="HS215" i="35"/>
  <c r="HS214" i="35"/>
  <c r="HS213" i="35"/>
  <c r="HS212" i="35"/>
  <c r="HS211" i="35"/>
  <c r="HS210" i="35"/>
  <c r="HS209" i="35"/>
  <c r="HS208" i="35"/>
  <c r="HS207" i="35"/>
  <c r="HS206" i="35"/>
  <c r="HS205" i="35"/>
  <c r="HS204" i="35"/>
  <c r="HS203" i="35"/>
  <c r="HS202" i="35"/>
  <c r="HS201" i="35"/>
  <c r="HS200" i="35"/>
  <c r="HS199" i="35"/>
  <c r="HS198" i="35"/>
  <c r="HS197" i="35"/>
  <c r="HS196" i="35"/>
  <c r="HS195" i="35"/>
  <c r="HS194" i="35"/>
  <c r="HS193" i="35"/>
  <c r="HS192" i="35"/>
  <c r="HS191" i="35"/>
  <c r="HS190" i="35"/>
  <c r="HS189" i="35"/>
  <c r="HS188" i="35"/>
  <c r="HS187" i="35"/>
  <c r="HS186" i="35"/>
  <c r="HS185" i="35"/>
  <c r="HS184" i="35"/>
  <c r="HS183" i="35"/>
  <c r="HS182" i="35"/>
  <c r="HS181" i="35"/>
  <c r="HS180" i="35"/>
  <c r="HS179" i="35"/>
  <c r="HS178" i="35"/>
  <c r="HS177" i="35"/>
  <c r="HS176" i="35"/>
  <c r="HS175" i="35"/>
  <c r="HS174" i="35"/>
  <c r="HS173" i="35"/>
  <c r="HS172" i="35"/>
  <c r="HS171" i="35"/>
  <c r="HS170" i="35"/>
  <c r="HS169" i="35"/>
  <c r="HS168" i="35"/>
  <c r="HS167" i="35"/>
  <c r="HS166" i="35"/>
  <c r="HS165" i="35"/>
  <c r="HS164" i="35"/>
  <c r="HS163" i="35"/>
  <c r="HS162" i="35"/>
  <c r="HS161" i="35"/>
  <c r="HS160" i="35"/>
  <c r="HS159" i="35"/>
  <c r="HS158" i="35"/>
  <c r="HS157" i="35"/>
  <c r="HS156" i="35"/>
  <c r="HS155" i="35"/>
  <c r="HS154" i="35"/>
  <c r="HS153" i="35"/>
  <c r="HS152" i="35"/>
  <c r="HS151" i="35"/>
  <c r="HS150" i="35"/>
  <c r="HS149" i="35"/>
  <c r="HS148" i="35"/>
  <c r="HS147" i="35"/>
  <c r="HS146" i="35"/>
  <c r="HS145" i="35"/>
  <c r="HS144" i="35"/>
  <c r="HS143" i="35"/>
  <c r="HS142" i="35"/>
  <c r="HS141" i="35"/>
  <c r="HS140" i="35"/>
  <c r="HS139" i="35"/>
  <c r="HS138" i="35"/>
  <c r="HS137" i="35"/>
  <c r="HS136" i="35"/>
  <c r="HS135" i="35"/>
  <c r="HS134" i="35"/>
  <c r="HS133" i="35"/>
  <c r="HS132" i="35"/>
  <c r="HS131" i="35"/>
  <c r="HS130" i="35"/>
  <c r="HS129" i="35"/>
  <c r="HS128" i="35"/>
  <c r="HS127" i="35"/>
  <c r="HS126" i="35"/>
  <c r="HS125" i="35"/>
  <c r="HS124" i="35"/>
  <c r="HS123" i="35"/>
  <c r="HS122" i="35"/>
  <c r="HS121" i="35"/>
  <c r="HS120" i="35"/>
  <c r="HS119" i="35"/>
  <c r="HS118" i="35"/>
  <c r="HS117" i="35"/>
  <c r="HS116" i="35"/>
  <c r="HS115" i="35"/>
  <c r="HS114" i="35"/>
  <c r="HS113" i="35"/>
  <c r="HS112" i="35"/>
  <c r="HS111" i="35"/>
  <c r="HS110" i="35"/>
  <c r="HS109" i="35"/>
  <c r="HS108" i="35"/>
  <c r="HS107" i="35"/>
  <c r="HS106" i="35"/>
  <c r="HS105" i="35"/>
  <c r="HS104" i="35"/>
  <c r="HS103" i="35"/>
  <c r="HS102" i="35"/>
  <c r="HS101" i="35"/>
  <c r="HS100" i="35"/>
  <c r="HS99" i="35"/>
  <c r="HS98" i="35"/>
  <c r="HS97" i="35"/>
  <c r="HS96" i="35"/>
  <c r="HS95" i="35"/>
  <c r="HS94" i="35"/>
  <c r="HS93" i="35"/>
  <c r="HS92" i="35"/>
  <c r="HS91" i="35"/>
  <c r="HS90" i="35"/>
  <c r="HS89" i="35"/>
  <c r="HS88" i="35"/>
  <c r="HS87" i="35"/>
  <c r="HS86" i="35"/>
  <c r="HS85" i="35"/>
  <c r="HS84" i="35"/>
  <c r="HS83" i="35"/>
  <c r="HS82" i="35"/>
  <c r="HS81" i="35"/>
  <c r="HS80" i="35"/>
  <c r="HS79" i="35"/>
  <c r="HS78" i="35"/>
  <c r="HS77" i="35"/>
  <c r="HS76" i="35"/>
  <c r="HS75" i="35"/>
  <c r="HS74" i="35"/>
  <c r="HS73" i="35"/>
  <c r="HS72" i="35"/>
  <c r="HS71" i="35"/>
  <c r="HS70" i="35"/>
  <c r="HS69" i="35"/>
  <c r="HS68" i="35"/>
  <c r="HS67" i="35"/>
  <c r="HS66" i="35"/>
  <c r="HS65" i="35"/>
  <c r="HS64" i="35"/>
  <c r="HS63" i="35"/>
  <c r="HS62" i="35"/>
  <c r="HS61" i="35"/>
  <c r="HS60" i="35"/>
  <c r="HS59" i="35"/>
  <c r="HS58" i="35"/>
  <c r="HS57" i="35"/>
  <c r="HS56" i="35"/>
  <c r="HS55" i="35"/>
  <c r="HS54" i="35"/>
  <c r="HS53" i="35"/>
  <c r="HS52" i="35"/>
  <c r="HS51" i="35"/>
  <c r="HS50" i="35"/>
  <c r="HS49" i="35"/>
  <c r="HS48" i="35"/>
  <c r="HS47" i="35"/>
  <c r="HS46" i="35"/>
  <c r="HS45" i="35"/>
  <c r="HS44" i="35"/>
  <c r="HS43" i="35"/>
  <c r="HS42" i="35"/>
  <c r="HS41" i="35"/>
  <c r="HS40" i="35"/>
  <c r="HS39" i="35"/>
  <c r="HS38" i="35"/>
  <c r="HS37" i="35"/>
  <c r="HS36" i="35"/>
  <c r="HS35" i="35"/>
  <c r="HS34" i="35"/>
  <c r="HS32" i="35"/>
  <c r="HS31" i="35"/>
  <c r="HS30" i="35"/>
  <c r="HS29" i="35"/>
  <c r="HS28" i="35"/>
  <c r="HS27" i="35"/>
  <c r="HS26" i="35"/>
  <c r="HS25" i="35"/>
  <c r="HS24" i="35"/>
  <c r="HS23" i="35"/>
  <c r="HS22" i="35"/>
  <c r="HS21" i="35"/>
  <c r="HS20" i="35"/>
  <c r="HS18" i="35"/>
  <c r="HS17" i="35"/>
  <c r="HS16" i="35"/>
  <c r="HS15" i="35"/>
  <c r="HS14" i="35"/>
  <c r="HS13" i="35"/>
  <c r="HS12" i="35"/>
  <c r="HS11" i="35"/>
  <c r="HS10" i="35"/>
  <c r="HS9" i="35"/>
  <c r="HS8" i="35"/>
  <c r="HS5" i="35"/>
  <c r="HS4" i="35"/>
  <c r="HS3" i="35"/>
  <c r="HS2" i="35"/>
  <c r="HS281" i="34"/>
  <c r="HS280" i="34"/>
  <c r="HS279" i="34"/>
  <c r="HS278" i="34"/>
  <c r="HS277" i="34"/>
  <c r="HS276" i="34"/>
  <c r="HS275" i="34"/>
  <c r="HS274" i="34"/>
  <c r="HS273" i="34"/>
  <c r="HS272" i="34"/>
  <c r="HS271" i="34"/>
  <c r="HS270" i="34"/>
  <c r="HS269" i="34"/>
  <c r="HS268" i="34"/>
  <c r="HS267" i="34"/>
  <c r="HS266" i="34"/>
  <c r="HS265" i="34"/>
  <c r="HS264" i="34"/>
  <c r="HS263" i="34"/>
  <c r="HS262" i="34"/>
  <c r="HS261" i="34"/>
  <c r="HS260" i="34"/>
  <c r="HS259" i="34"/>
  <c r="HS258" i="34"/>
  <c r="HS257" i="34"/>
  <c r="HS256" i="34"/>
  <c r="HS255" i="34"/>
  <c r="HS254" i="34"/>
  <c r="HS253" i="34"/>
  <c r="HS252" i="34"/>
  <c r="HS251" i="34"/>
  <c r="HS250" i="34"/>
  <c r="HS249" i="34"/>
  <c r="HS248" i="34"/>
  <c r="HS247" i="34"/>
  <c r="HS246" i="34"/>
  <c r="HS245" i="34"/>
  <c r="HS244" i="34"/>
  <c r="HS243" i="34"/>
  <c r="HS242" i="34"/>
  <c r="HS241" i="34"/>
  <c r="HS240" i="34"/>
  <c r="HS239" i="34"/>
  <c r="HS238" i="34"/>
  <c r="HS237" i="34"/>
  <c r="HS236" i="34"/>
  <c r="HS235" i="34"/>
  <c r="HS234" i="34"/>
  <c r="HS233" i="34"/>
  <c r="HS232" i="34"/>
  <c r="HS231" i="34"/>
  <c r="HS230" i="34"/>
  <c r="HS229" i="34"/>
  <c r="HS228" i="34"/>
  <c r="HS227" i="34"/>
  <c r="HS226" i="34"/>
  <c r="HS225" i="34"/>
  <c r="HS224" i="34"/>
  <c r="HS223" i="34"/>
  <c r="HS222" i="34"/>
  <c r="HS221" i="34"/>
  <c r="HS220" i="34"/>
  <c r="HS219" i="34"/>
  <c r="HS218" i="34"/>
  <c r="HS217" i="34"/>
  <c r="HS216" i="34"/>
  <c r="HS215" i="34"/>
  <c r="HS214" i="34"/>
  <c r="HS213" i="34"/>
  <c r="HS212" i="34"/>
  <c r="HS211" i="34"/>
  <c r="HS210" i="34"/>
  <c r="HS209" i="34"/>
  <c r="HS208" i="34"/>
  <c r="HS207" i="34"/>
  <c r="HS206" i="34"/>
  <c r="HS205" i="34"/>
  <c r="HS204" i="34"/>
  <c r="HS203" i="34"/>
  <c r="HS202" i="34"/>
  <c r="HS201" i="34"/>
  <c r="HS200" i="34"/>
  <c r="HS199" i="34"/>
  <c r="HS198" i="34"/>
  <c r="HS197" i="34"/>
  <c r="HS196" i="34"/>
  <c r="HS195" i="34"/>
  <c r="HS194" i="34"/>
  <c r="HS193" i="34"/>
  <c r="HS192" i="34"/>
  <c r="HS191" i="34"/>
  <c r="HS190" i="34"/>
  <c r="HS189" i="34"/>
  <c r="HS188" i="34"/>
  <c r="HS187" i="34"/>
  <c r="HS186" i="34"/>
  <c r="HS185" i="34"/>
  <c r="HS184" i="34"/>
  <c r="HS183" i="34"/>
  <c r="HS182" i="34"/>
  <c r="HS181" i="34"/>
  <c r="HS180" i="34"/>
  <c r="HS179" i="34"/>
  <c r="HS178" i="34"/>
  <c r="HS177" i="34"/>
  <c r="HS176" i="34"/>
  <c r="HS175" i="34"/>
  <c r="HS174" i="34"/>
  <c r="HS173" i="34"/>
  <c r="HS172" i="34"/>
  <c r="HS171" i="34"/>
  <c r="HS170" i="34"/>
  <c r="HS169" i="34"/>
  <c r="HS168" i="34"/>
  <c r="HS167" i="34"/>
  <c r="HS166" i="34"/>
  <c r="HS165" i="34"/>
  <c r="HS164" i="34"/>
  <c r="HS163" i="34"/>
  <c r="HS162" i="34"/>
  <c r="HS161" i="34"/>
  <c r="HS160" i="34"/>
  <c r="HS159" i="34"/>
  <c r="HS158" i="34"/>
  <c r="HS157" i="34"/>
  <c r="HS156" i="34"/>
  <c r="HS155" i="34"/>
  <c r="HS154" i="34"/>
  <c r="HS153" i="34"/>
  <c r="HS152" i="34"/>
  <c r="HS151" i="34"/>
  <c r="HS150" i="34"/>
  <c r="HS149" i="34"/>
  <c r="HS148" i="34"/>
  <c r="HS147" i="34"/>
  <c r="HS146" i="34"/>
  <c r="HS145" i="34"/>
  <c r="HS144" i="34"/>
  <c r="HS143" i="34"/>
  <c r="HS142" i="34"/>
  <c r="HS141" i="34"/>
  <c r="HS140" i="34"/>
  <c r="HS139" i="34"/>
  <c r="HS138" i="34"/>
  <c r="HS137" i="34"/>
  <c r="HS136" i="34"/>
  <c r="HS135" i="34"/>
  <c r="HS134" i="34"/>
  <c r="HS133" i="34"/>
  <c r="HS132" i="34"/>
  <c r="HS131" i="34"/>
  <c r="HS130" i="34"/>
  <c r="HS129" i="34"/>
  <c r="HS128" i="34"/>
  <c r="HS127" i="34"/>
  <c r="HS126" i="34"/>
  <c r="HS125" i="34"/>
  <c r="HS124" i="34"/>
  <c r="HS123" i="34"/>
  <c r="HS122" i="34"/>
  <c r="HS121" i="34"/>
  <c r="HS120" i="34"/>
  <c r="HS119" i="34"/>
  <c r="HS118" i="34"/>
  <c r="HS117" i="34"/>
  <c r="HS116" i="34"/>
  <c r="HS115" i="34"/>
  <c r="HS114" i="34"/>
  <c r="HS113" i="34"/>
  <c r="HS112" i="34"/>
  <c r="HS111" i="34"/>
  <c r="HS110" i="34"/>
  <c r="HS109" i="34"/>
  <c r="HS108" i="34"/>
  <c r="HS107" i="34"/>
  <c r="HS106" i="34"/>
  <c r="HS105" i="34"/>
  <c r="HS104" i="34"/>
  <c r="HS103" i="34"/>
  <c r="HS102" i="34"/>
  <c r="HS101" i="34"/>
  <c r="HS100" i="34"/>
  <c r="HS99" i="34"/>
  <c r="HS98" i="34"/>
  <c r="HS97" i="34"/>
  <c r="HS96" i="34"/>
  <c r="HS95" i="34"/>
  <c r="HS94" i="34"/>
  <c r="HS93" i="34"/>
  <c r="HS92" i="34"/>
  <c r="HS91" i="34"/>
  <c r="HS90" i="34"/>
  <c r="HS89" i="34"/>
  <c r="HS88" i="34"/>
  <c r="HS87" i="34"/>
  <c r="HS86" i="34"/>
  <c r="HS85" i="34"/>
  <c r="HS84" i="34"/>
  <c r="HS83" i="34"/>
  <c r="HS82" i="34"/>
  <c r="HS81" i="34"/>
  <c r="HS80" i="34"/>
  <c r="HS79" i="34"/>
  <c r="HS78" i="34"/>
  <c r="HS77" i="34"/>
  <c r="HS76" i="34"/>
  <c r="HS75" i="34"/>
  <c r="HS74" i="34"/>
  <c r="HS73" i="34"/>
  <c r="HS72" i="34"/>
  <c r="HS71" i="34"/>
  <c r="HS70" i="34"/>
  <c r="HS69" i="34"/>
  <c r="HS68" i="34"/>
  <c r="HS67" i="34"/>
  <c r="HS66" i="34"/>
  <c r="HS65" i="34"/>
  <c r="HS64" i="34"/>
  <c r="HS63" i="34"/>
  <c r="HS62" i="34"/>
  <c r="HS61" i="34"/>
  <c r="HS60" i="34"/>
  <c r="HS59" i="34"/>
  <c r="HS58" i="34"/>
  <c r="HS57" i="34"/>
  <c r="HS56" i="34"/>
  <c r="HS55" i="34"/>
  <c r="HS54" i="34"/>
  <c r="HS53" i="34"/>
  <c r="HS52" i="34"/>
  <c r="HS51" i="34"/>
  <c r="HS50" i="34"/>
  <c r="HS49" i="34"/>
  <c r="HS48" i="34"/>
  <c r="HS47" i="34"/>
  <c r="HS46" i="34"/>
  <c r="HS45" i="34"/>
  <c r="HS44" i="34"/>
  <c r="HS43" i="34"/>
  <c r="HS42" i="34"/>
  <c r="HS41" i="34"/>
  <c r="HS40" i="34"/>
  <c r="HS39" i="34"/>
  <c r="HS38" i="34"/>
  <c r="HS37" i="34"/>
  <c r="HS36" i="34"/>
  <c r="HS35" i="34"/>
  <c r="HS34" i="34"/>
  <c r="HS32" i="34"/>
  <c r="HS31" i="34"/>
  <c r="HS30" i="34"/>
  <c r="HS29" i="34"/>
  <c r="HS28" i="34"/>
  <c r="HS27" i="34"/>
  <c r="HS26" i="34"/>
  <c r="HS25" i="34"/>
  <c r="HS24" i="34"/>
  <c r="HS23" i="34"/>
  <c r="HS22" i="34"/>
  <c r="HS21" i="34"/>
  <c r="HS19" i="34"/>
  <c r="HS18" i="34"/>
  <c r="HS16" i="34"/>
  <c r="HS15" i="34"/>
  <c r="HS14" i="34"/>
  <c r="HS13" i="34"/>
  <c r="HS12" i="34"/>
  <c r="HS11" i="34"/>
  <c r="HS10" i="34"/>
  <c r="HS8" i="34"/>
  <c r="HS7" i="34"/>
  <c r="HS5" i="34"/>
  <c r="HS4" i="34"/>
  <c r="HS3" i="34"/>
  <c r="HS2" i="34"/>
  <c r="HS280" i="33"/>
  <c r="HS279" i="33"/>
  <c r="HS278" i="33"/>
  <c r="HS277" i="33"/>
  <c r="HS276" i="33"/>
  <c r="HS275" i="33"/>
  <c r="HS274" i="33"/>
  <c r="HS273" i="33"/>
  <c r="HS272" i="33"/>
  <c r="HS271" i="33"/>
  <c r="HS270" i="33"/>
  <c r="HS269" i="33"/>
  <c r="HS268" i="33"/>
  <c r="HS267" i="33"/>
  <c r="HS266" i="33"/>
  <c r="HS265" i="33"/>
  <c r="HS264" i="33"/>
  <c r="HS263" i="33"/>
  <c r="HS262" i="33"/>
  <c r="HS261" i="33"/>
  <c r="HS260" i="33"/>
  <c r="HS259" i="33"/>
  <c r="HS258" i="33"/>
  <c r="HS257" i="33"/>
  <c r="HS256" i="33"/>
  <c r="HS255" i="33"/>
  <c r="HS254" i="33"/>
  <c r="HS253" i="33"/>
  <c r="HS252" i="33"/>
  <c r="HS251" i="33"/>
  <c r="HS250" i="33"/>
  <c r="HS249" i="33"/>
  <c r="HS248" i="33"/>
  <c r="HS247" i="33"/>
  <c r="HS246" i="33"/>
  <c r="HS245" i="33"/>
  <c r="HS244" i="33"/>
  <c r="HS243" i="33"/>
  <c r="HS242" i="33"/>
  <c r="HS241" i="33"/>
  <c r="HS240" i="33"/>
  <c r="HS239" i="33"/>
  <c r="HS238" i="33"/>
  <c r="HS237" i="33"/>
  <c r="HS236" i="33"/>
  <c r="HS235" i="33"/>
  <c r="HS234" i="33"/>
  <c r="HS233" i="33"/>
  <c r="HS232" i="33"/>
  <c r="HS231" i="33"/>
  <c r="HS230" i="33"/>
  <c r="HS229" i="33"/>
  <c r="HS228" i="33"/>
  <c r="HS227" i="33"/>
  <c r="HS226" i="33"/>
  <c r="HS225" i="33"/>
  <c r="HS224" i="33"/>
  <c r="HS223" i="33"/>
  <c r="HS222" i="33"/>
  <c r="HS221" i="33"/>
  <c r="HS220" i="33"/>
  <c r="HS219" i="33"/>
  <c r="HS218" i="33"/>
  <c r="HS217" i="33"/>
  <c r="HS216" i="33"/>
  <c r="HS215" i="33"/>
  <c r="HS214" i="33"/>
  <c r="HS213" i="33"/>
  <c r="HS212" i="33"/>
  <c r="HS211" i="33"/>
  <c r="HS210" i="33"/>
  <c r="HS209" i="33"/>
  <c r="HS208" i="33"/>
  <c r="HS207" i="33"/>
  <c r="HS206" i="33"/>
  <c r="HS205" i="33"/>
  <c r="HS204" i="33"/>
  <c r="HS203" i="33"/>
  <c r="HS202" i="33"/>
  <c r="HS201" i="33"/>
  <c r="HS200" i="33"/>
  <c r="HS199" i="33"/>
  <c r="HS198" i="33"/>
  <c r="HS197" i="33"/>
  <c r="HS196" i="33"/>
  <c r="HS195" i="33"/>
  <c r="HS194" i="33"/>
  <c r="HS193" i="33"/>
  <c r="HS192" i="33"/>
  <c r="HS191" i="33"/>
  <c r="HS190" i="33"/>
  <c r="HS189" i="33"/>
  <c r="HS188" i="33"/>
  <c r="HS187" i="33"/>
  <c r="HS186" i="33"/>
  <c r="HS185" i="33"/>
  <c r="HS184" i="33"/>
  <c r="HS183" i="33"/>
  <c r="HS182" i="33"/>
  <c r="HS181" i="33"/>
  <c r="HS180" i="33"/>
  <c r="HS179" i="33"/>
  <c r="HS178" i="33"/>
  <c r="HS177" i="33"/>
  <c r="HS176" i="33"/>
  <c r="HS175" i="33"/>
  <c r="HS174" i="33"/>
  <c r="HS173" i="33"/>
  <c r="HS172" i="33"/>
  <c r="HS171" i="33"/>
  <c r="HS170" i="33"/>
  <c r="HS169" i="33"/>
  <c r="HS168" i="33"/>
  <c r="HS167" i="33"/>
  <c r="HS166" i="33"/>
  <c r="HS165" i="33"/>
  <c r="HS164" i="33"/>
  <c r="HS163" i="33"/>
  <c r="HS162" i="33"/>
  <c r="HS161" i="33"/>
  <c r="HS160" i="33"/>
  <c r="HS159" i="33"/>
  <c r="HS158" i="33"/>
  <c r="HS157" i="33"/>
  <c r="HS156" i="33"/>
  <c r="HS155" i="33"/>
  <c r="HS154" i="33"/>
  <c r="HS153" i="33"/>
  <c r="HS152" i="33"/>
  <c r="HS151" i="33"/>
  <c r="HS150" i="33"/>
  <c r="HS149" i="33"/>
  <c r="HS148" i="33"/>
  <c r="HS147" i="33"/>
  <c r="HS146" i="33"/>
  <c r="HS145" i="33"/>
  <c r="HS144" i="33"/>
  <c r="HS143" i="33"/>
  <c r="HS142" i="33"/>
  <c r="HS141" i="33"/>
  <c r="HS140" i="33"/>
  <c r="HS139" i="33"/>
  <c r="HS138" i="33"/>
  <c r="HS137" i="33"/>
  <c r="HS136" i="33"/>
  <c r="HS135" i="33"/>
  <c r="HS134" i="33"/>
  <c r="HS133" i="33"/>
  <c r="HS132" i="33"/>
  <c r="HS131" i="33"/>
  <c r="HS130" i="33"/>
  <c r="HS129" i="33"/>
  <c r="HS128" i="33"/>
  <c r="HS127" i="33"/>
  <c r="HS126" i="33"/>
  <c r="HS125" i="33"/>
  <c r="HS124" i="33"/>
  <c r="HS123" i="33"/>
  <c r="HS122" i="33"/>
  <c r="HS121" i="33"/>
  <c r="HS120" i="33"/>
  <c r="HS119" i="33"/>
  <c r="HS118" i="33"/>
  <c r="HS117" i="33"/>
  <c r="HS116" i="33"/>
  <c r="HS115" i="33"/>
  <c r="HS114" i="33"/>
  <c r="HS113" i="33"/>
  <c r="HS112" i="33"/>
  <c r="HS111" i="33"/>
  <c r="HS110" i="33"/>
  <c r="HS109" i="33"/>
  <c r="HS108" i="33"/>
  <c r="HS107" i="33"/>
  <c r="HS106" i="33"/>
  <c r="HS105" i="33"/>
  <c r="HS104" i="33"/>
  <c r="HS103" i="33"/>
  <c r="HS102" i="33"/>
  <c r="HS101" i="33"/>
  <c r="HS100" i="33"/>
  <c r="HS99" i="33"/>
  <c r="HS98" i="33"/>
  <c r="HS97" i="33"/>
  <c r="HS96" i="33"/>
  <c r="HS95" i="33"/>
  <c r="HS94" i="33"/>
  <c r="HS93" i="33"/>
  <c r="HS92" i="33"/>
  <c r="HS91" i="33"/>
  <c r="HS90" i="33"/>
  <c r="HS89" i="33"/>
  <c r="HS88" i="33"/>
  <c r="HS87" i="33"/>
  <c r="HS86" i="33"/>
  <c r="HS85" i="33"/>
  <c r="HS84" i="33"/>
  <c r="HS83" i="33"/>
  <c r="HS82" i="33"/>
  <c r="HS81" i="33"/>
  <c r="HS80" i="33"/>
  <c r="HS79" i="33"/>
  <c r="HS78" i="33"/>
  <c r="HS77" i="33"/>
  <c r="HS76" i="33"/>
  <c r="HS75" i="33"/>
  <c r="HS74" i="33"/>
  <c r="HS73" i="33"/>
  <c r="HS72" i="33"/>
  <c r="HS71" i="33"/>
  <c r="HS70" i="33"/>
  <c r="HS69" i="33"/>
  <c r="HS68" i="33"/>
  <c r="HS67" i="33"/>
  <c r="HS66" i="33"/>
  <c r="HS65" i="33"/>
  <c r="HS64" i="33"/>
  <c r="HS63" i="33"/>
  <c r="HS62" i="33"/>
  <c r="HS61" i="33"/>
  <c r="HS60" i="33"/>
  <c r="HS59" i="33"/>
  <c r="HS58" i="33"/>
  <c r="HS57" i="33"/>
  <c r="HS56" i="33"/>
  <c r="HS55" i="33"/>
  <c r="HS54" i="33"/>
  <c r="HS53" i="33"/>
  <c r="HS52" i="33"/>
  <c r="HS51" i="33"/>
  <c r="HS50" i="33"/>
  <c r="HS49" i="33"/>
  <c r="HS48" i="33"/>
  <c r="HS47" i="33"/>
  <c r="HS46" i="33"/>
  <c r="HS45" i="33"/>
  <c r="HS44" i="33"/>
  <c r="HS43" i="33"/>
  <c r="HS42" i="33"/>
  <c r="HS41" i="33"/>
  <c r="HS40" i="33"/>
  <c r="HS39" i="33"/>
  <c r="HS38" i="33"/>
  <c r="HS37" i="33"/>
  <c r="HS36" i="33"/>
  <c r="HS35" i="33"/>
  <c r="HS34" i="33"/>
  <c r="HS32" i="33"/>
  <c r="HS31" i="33"/>
  <c r="HS30" i="33"/>
  <c r="HS29" i="33"/>
  <c r="HS28" i="33"/>
  <c r="HS27" i="33"/>
  <c r="HS26" i="33"/>
  <c r="HS24" i="33"/>
  <c r="HS23" i="33"/>
  <c r="HS22" i="33"/>
  <c r="HS21" i="33"/>
  <c r="HS19" i="33"/>
  <c r="HS18" i="33"/>
  <c r="HS17" i="33"/>
  <c r="HS16" i="33"/>
  <c r="HS15" i="33"/>
  <c r="HS14" i="33"/>
  <c r="HS13" i="33"/>
  <c r="HS12" i="33"/>
  <c r="HS11" i="33"/>
  <c r="HS10" i="33"/>
  <c r="HS9" i="33"/>
  <c r="HS5" i="33"/>
  <c r="HS4" i="33"/>
  <c r="HS3" i="33"/>
  <c r="HS2" i="33"/>
  <c r="HS280" i="32"/>
  <c r="HS279" i="32"/>
  <c r="HS278" i="32"/>
  <c r="HS277" i="32"/>
  <c r="HS276" i="32"/>
  <c r="HS275" i="32"/>
  <c r="HS274" i="32"/>
  <c r="HS273" i="32"/>
  <c r="HS272" i="32"/>
  <c r="HS271" i="32"/>
  <c r="HS270" i="32"/>
  <c r="HS269" i="32"/>
  <c r="HS268" i="32"/>
  <c r="HS267" i="32"/>
  <c r="HS266" i="32"/>
  <c r="HS265" i="32"/>
  <c r="HS264" i="32"/>
  <c r="HS263" i="32"/>
  <c r="HS262" i="32"/>
  <c r="HS261" i="32"/>
  <c r="HS260" i="32"/>
  <c r="HS259" i="32"/>
  <c r="HS258" i="32"/>
  <c r="HS257" i="32"/>
  <c r="HS256" i="32"/>
  <c r="HS255" i="32"/>
  <c r="HS254" i="32"/>
  <c r="HS253" i="32"/>
  <c r="HS252" i="32"/>
  <c r="HS251" i="32"/>
  <c r="HS250" i="32"/>
  <c r="HS249" i="32"/>
  <c r="HS248" i="32"/>
  <c r="HS247" i="32"/>
  <c r="HS246" i="32"/>
  <c r="HS245" i="32"/>
  <c r="HS244" i="32"/>
  <c r="HS243" i="32"/>
  <c r="HS242" i="32"/>
  <c r="HS241" i="32"/>
  <c r="HS240" i="32"/>
  <c r="HS239" i="32"/>
  <c r="HS238" i="32"/>
  <c r="HS237" i="32"/>
  <c r="HS236" i="32"/>
  <c r="HS235" i="32"/>
  <c r="HS234" i="32"/>
  <c r="HS233" i="32"/>
  <c r="HS232" i="32"/>
  <c r="HS231" i="32"/>
  <c r="HS230" i="32"/>
  <c r="HS229" i="32"/>
  <c r="HS228" i="32"/>
  <c r="HS227" i="32"/>
  <c r="HS226" i="32"/>
  <c r="HS225" i="32"/>
  <c r="HS224" i="32"/>
  <c r="HS223" i="32"/>
  <c r="HS222" i="32"/>
  <c r="HS221" i="32"/>
  <c r="HS220" i="32"/>
  <c r="HS219" i="32"/>
  <c r="HS218" i="32"/>
  <c r="HS217" i="32"/>
  <c r="HS216" i="32"/>
  <c r="HS215" i="32"/>
  <c r="HS214" i="32"/>
  <c r="HS213" i="32"/>
  <c r="HS212" i="32"/>
  <c r="HS211" i="32"/>
  <c r="HS210" i="32"/>
  <c r="HS209" i="32"/>
  <c r="HS208" i="32"/>
  <c r="HS207" i="32"/>
  <c r="HS206" i="32"/>
  <c r="HS205" i="32"/>
  <c r="HS204" i="32"/>
  <c r="HS203" i="32"/>
  <c r="HS202" i="32"/>
  <c r="HS201" i="32"/>
  <c r="HS200" i="32"/>
  <c r="HS199" i="32"/>
  <c r="HS198" i="32"/>
  <c r="HS197" i="32"/>
  <c r="HS196" i="32"/>
  <c r="HS195" i="32"/>
  <c r="HS194" i="32"/>
  <c r="HS193" i="32"/>
  <c r="HS192" i="32"/>
  <c r="HS191" i="32"/>
  <c r="HS190" i="32"/>
  <c r="HS189" i="32"/>
  <c r="HS188" i="32"/>
  <c r="HS187" i="32"/>
  <c r="HS186" i="32"/>
  <c r="HS185" i="32"/>
  <c r="HS184" i="32"/>
  <c r="HS183" i="32"/>
  <c r="HS182" i="32"/>
  <c r="HS181" i="32"/>
  <c r="HS180" i="32"/>
  <c r="HS179" i="32"/>
  <c r="HS178" i="32"/>
  <c r="HS177" i="32"/>
  <c r="HS176" i="32"/>
  <c r="HS175" i="32"/>
  <c r="HS174" i="32"/>
  <c r="HS173" i="32"/>
  <c r="HS172" i="32"/>
  <c r="HS171" i="32"/>
  <c r="HS170" i="32"/>
  <c r="HS169" i="32"/>
  <c r="HS168" i="32"/>
  <c r="HS167" i="32"/>
  <c r="HS166" i="32"/>
  <c r="HS165" i="32"/>
  <c r="HS164" i="32"/>
  <c r="HS163" i="32"/>
  <c r="HS162" i="32"/>
  <c r="HS161" i="32"/>
  <c r="HS160" i="32"/>
  <c r="HS159" i="32"/>
  <c r="HS158" i="32"/>
  <c r="HS157" i="32"/>
  <c r="HS156" i="32"/>
  <c r="HS155" i="32"/>
  <c r="HS154" i="32"/>
  <c r="HS153" i="32"/>
  <c r="HS152" i="32"/>
  <c r="HS151" i="32"/>
  <c r="HS150" i="32"/>
  <c r="HS149" i="32"/>
  <c r="HS148" i="32"/>
  <c r="HS147" i="32"/>
  <c r="HS146" i="32"/>
  <c r="HS145" i="32"/>
  <c r="HS144" i="32"/>
  <c r="HS143" i="32"/>
  <c r="HS142" i="32"/>
  <c r="HS141" i="32"/>
  <c r="HS140" i="32"/>
  <c r="HS139" i="32"/>
  <c r="HS138" i="32"/>
  <c r="HS137" i="32"/>
  <c r="HS136" i="32"/>
  <c r="HS135" i="32"/>
  <c r="HS134" i="32"/>
  <c r="HS133" i="32"/>
  <c r="HS132" i="32"/>
  <c r="HS131" i="32"/>
  <c r="HS130" i="32"/>
  <c r="HS129" i="32"/>
  <c r="HS128" i="32"/>
  <c r="HS127" i="32"/>
  <c r="HS126" i="32"/>
  <c r="HS125" i="32"/>
  <c r="HS124" i="32"/>
  <c r="HS123" i="32"/>
  <c r="HS122" i="32"/>
  <c r="HS121" i="32"/>
  <c r="HS120" i="32"/>
  <c r="HS119" i="32"/>
  <c r="HS118" i="32"/>
  <c r="HS117" i="32"/>
  <c r="HS116" i="32"/>
  <c r="HS115" i="32"/>
  <c r="HS114" i="32"/>
  <c r="HS113" i="32"/>
  <c r="HS112" i="32"/>
  <c r="HS111" i="32"/>
  <c r="HS110" i="32"/>
  <c r="HS109" i="32"/>
  <c r="HS108" i="32"/>
  <c r="HS107" i="32"/>
  <c r="HS106" i="32"/>
  <c r="HS105" i="32"/>
  <c r="HS104" i="32"/>
  <c r="HS103" i="32"/>
  <c r="HS102" i="32"/>
  <c r="HS101" i="32"/>
  <c r="HS100" i="32"/>
  <c r="HS99" i="32"/>
  <c r="HS98" i="32"/>
  <c r="HS97" i="32"/>
  <c r="HS96" i="32"/>
  <c r="HS95" i="32"/>
  <c r="HS94" i="32"/>
  <c r="HS93" i="32"/>
  <c r="HS92" i="32"/>
  <c r="HS91" i="32"/>
  <c r="HS90" i="32"/>
  <c r="HS89" i="32"/>
  <c r="HS88" i="32"/>
  <c r="HS87" i="32"/>
  <c r="HS86" i="32"/>
  <c r="HS85" i="32"/>
  <c r="HS84" i="32"/>
  <c r="HS83" i="32"/>
  <c r="HS82" i="32"/>
  <c r="HS81" i="32"/>
  <c r="HS80" i="32"/>
  <c r="HS79" i="32"/>
  <c r="HS78" i="32"/>
  <c r="HS77" i="32"/>
  <c r="HS76" i="32"/>
  <c r="HS75" i="32"/>
  <c r="HS74" i="32"/>
  <c r="HS73" i="32"/>
  <c r="HS72" i="32"/>
  <c r="HS71" i="32"/>
  <c r="HS70" i="32"/>
  <c r="HS69" i="32"/>
  <c r="HS68" i="32"/>
  <c r="HS67" i="32"/>
  <c r="HS66" i="32"/>
  <c r="HS65" i="32"/>
  <c r="HS64" i="32"/>
  <c r="HS63" i="32"/>
  <c r="HS62" i="32"/>
  <c r="HS61" i="32"/>
  <c r="HS60" i="32"/>
  <c r="HS59" i="32"/>
  <c r="HS58" i="32"/>
  <c r="HS57" i="32"/>
  <c r="HS56" i="32"/>
  <c r="HS55" i="32"/>
  <c r="HS54" i="32"/>
  <c r="HS53" i="32"/>
  <c r="HS52" i="32"/>
  <c r="HS51" i="32"/>
  <c r="HS50" i="32"/>
  <c r="HS49" i="32"/>
  <c r="HS48" i="32"/>
  <c r="HS47" i="32"/>
  <c r="HS46" i="32"/>
  <c r="HS45" i="32"/>
  <c r="HS44" i="32"/>
  <c r="HS43" i="32"/>
  <c r="HS42" i="32"/>
  <c r="HS41" i="32"/>
  <c r="HS40" i="32"/>
  <c r="HS39" i="32"/>
  <c r="HS38" i="32"/>
  <c r="HS37" i="32"/>
  <c r="HS36" i="32"/>
  <c r="HS35" i="32"/>
  <c r="HS34" i="32"/>
  <c r="HS32" i="32"/>
  <c r="HS31" i="32"/>
  <c r="HS30" i="32"/>
  <c r="HS29" i="32"/>
  <c r="HS28" i="32"/>
  <c r="HS27" i="32"/>
  <c r="HS26" i="32"/>
  <c r="HS25" i="32"/>
  <c r="HS24" i="32"/>
  <c r="HS23" i="32"/>
  <c r="HS22" i="32"/>
  <c r="HS21" i="32"/>
  <c r="HS20" i="32"/>
  <c r="HS18" i="32"/>
  <c r="HS17" i="32"/>
  <c r="HS16" i="32"/>
  <c r="HS15" i="32"/>
  <c r="HS14" i="32"/>
  <c r="HS13" i="32"/>
  <c r="HS12" i="32"/>
  <c r="HS11" i="32"/>
  <c r="HS10" i="32"/>
  <c r="HS9" i="32"/>
  <c r="HS8" i="32"/>
  <c r="HS7" i="32"/>
  <c r="HS5" i="32"/>
  <c r="HS4" i="32"/>
  <c r="HS3" i="32"/>
  <c r="HS2" i="32"/>
  <c r="HS282" i="31"/>
  <c r="HS281" i="31"/>
  <c r="HS280" i="31"/>
  <c r="HS279" i="31"/>
  <c r="HS278" i="31"/>
  <c r="HS277" i="31"/>
  <c r="HS276" i="31"/>
  <c r="HS275" i="31"/>
  <c r="HS274" i="31"/>
  <c r="HS273" i="31"/>
  <c r="HS272" i="31"/>
  <c r="HS271" i="31"/>
  <c r="HS270" i="31"/>
  <c r="HS269" i="31"/>
  <c r="HS268" i="31"/>
  <c r="HS267" i="31"/>
  <c r="HS266" i="31"/>
  <c r="HS265" i="31"/>
  <c r="HS264" i="31"/>
  <c r="HS263" i="31"/>
  <c r="HS262" i="31"/>
  <c r="HS261" i="31"/>
  <c r="HS260" i="31"/>
  <c r="HS259" i="31"/>
  <c r="HS258" i="31"/>
  <c r="HS257" i="31"/>
  <c r="HS256" i="31"/>
  <c r="HS255" i="31"/>
  <c r="HS254" i="31"/>
  <c r="HS253" i="31"/>
  <c r="HS252" i="31"/>
  <c r="HS251" i="31"/>
  <c r="HS250" i="31"/>
  <c r="HS249" i="31"/>
  <c r="HS248" i="31"/>
  <c r="HS247" i="31"/>
  <c r="HS246" i="31"/>
  <c r="HS245" i="31"/>
  <c r="HS244" i="31"/>
  <c r="HS243" i="31"/>
  <c r="HS242" i="31"/>
  <c r="HS241" i="31"/>
  <c r="HS240" i="31"/>
  <c r="HS239" i="31"/>
  <c r="HS238" i="31"/>
  <c r="HS237" i="31"/>
  <c r="HS236" i="31"/>
  <c r="HS235" i="31"/>
  <c r="HS234" i="31"/>
  <c r="HS233" i="31"/>
  <c r="HS232" i="31"/>
  <c r="HS231" i="31"/>
  <c r="HS230" i="31"/>
  <c r="HS229" i="31"/>
  <c r="HS228" i="31"/>
  <c r="HS227" i="31"/>
  <c r="HS226" i="31"/>
  <c r="HS225" i="31"/>
  <c r="HS224" i="31"/>
  <c r="HS223" i="31"/>
  <c r="HS222" i="31"/>
  <c r="HS221" i="31"/>
  <c r="HS220" i="31"/>
  <c r="HS219" i="31"/>
  <c r="HS218" i="31"/>
  <c r="HS217" i="31"/>
  <c r="HS216" i="31"/>
  <c r="HS215" i="31"/>
  <c r="HS214" i="31"/>
  <c r="HS213" i="31"/>
  <c r="HS212" i="31"/>
  <c r="HS211" i="31"/>
  <c r="HS210" i="31"/>
  <c r="HS209" i="31"/>
  <c r="HS208" i="31"/>
  <c r="HS207" i="31"/>
  <c r="HS206" i="31"/>
  <c r="HS205" i="31"/>
  <c r="HS204" i="31"/>
  <c r="HS203" i="31"/>
  <c r="HS202" i="31"/>
  <c r="HS201" i="31"/>
  <c r="HS200" i="31"/>
  <c r="HS199" i="31"/>
  <c r="HS198" i="31"/>
  <c r="HS197" i="31"/>
  <c r="HS196" i="31"/>
  <c r="HS195" i="31"/>
  <c r="HS194" i="31"/>
  <c r="HS193" i="31"/>
  <c r="HS192" i="31"/>
  <c r="HS191" i="31"/>
  <c r="HS190" i="31"/>
  <c r="HS189" i="31"/>
  <c r="HS188" i="31"/>
  <c r="HS187" i="31"/>
  <c r="HS186" i="31"/>
  <c r="HS185" i="31"/>
  <c r="HS184" i="31"/>
  <c r="HS183" i="31"/>
  <c r="HS182" i="31"/>
  <c r="HS181" i="31"/>
  <c r="HS180" i="31"/>
  <c r="HS179" i="31"/>
  <c r="HS178" i="31"/>
  <c r="HS177" i="31"/>
  <c r="HS176" i="31"/>
  <c r="HS175" i="31"/>
  <c r="HS174" i="31"/>
  <c r="HS173" i="31"/>
  <c r="HS172" i="31"/>
  <c r="HS171" i="31"/>
  <c r="HS170" i="31"/>
  <c r="HS169" i="31"/>
  <c r="HS168" i="31"/>
  <c r="HS167" i="31"/>
  <c r="HS166" i="31"/>
  <c r="HS165" i="31"/>
  <c r="HS164" i="31"/>
  <c r="HS163" i="31"/>
  <c r="HS162" i="31"/>
  <c r="HS161" i="31"/>
  <c r="HS160" i="31"/>
  <c r="HS159" i="31"/>
  <c r="HS158" i="31"/>
  <c r="HS157" i="31"/>
  <c r="HS156" i="31"/>
  <c r="HS155" i="31"/>
  <c r="HS154" i="31"/>
  <c r="HS153" i="31"/>
  <c r="HS152" i="31"/>
  <c r="HS151" i="31"/>
  <c r="HS150" i="31"/>
  <c r="HS149" i="31"/>
  <c r="HS148" i="31"/>
  <c r="HS147" i="31"/>
  <c r="HS146" i="31"/>
  <c r="HS145" i="31"/>
  <c r="HS144" i="31"/>
  <c r="HS143" i="31"/>
  <c r="HS142" i="31"/>
  <c r="HS141" i="31"/>
  <c r="HS140" i="31"/>
  <c r="HS139" i="31"/>
  <c r="HS138" i="31"/>
  <c r="HS137" i="31"/>
  <c r="HS136" i="31"/>
  <c r="HS135" i="31"/>
  <c r="HS134" i="31"/>
  <c r="HS133" i="31"/>
  <c r="HS132" i="31"/>
  <c r="HS131" i="31"/>
  <c r="HS130" i="31"/>
  <c r="HS129" i="31"/>
  <c r="HS128" i="31"/>
  <c r="HS127" i="31"/>
  <c r="HS126" i="31"/>
  <c r="HS125" i="31"/>
  <c r="HS124" i="31"/>
  <c r="HS123" i="31"/>
  <c r="HS122" i="31"/>
  <c r="HS121" i="31"/>
  <c r="HS120" i="31"/>
  <c r="HS119" i="31"/>
  <c r="HS118" i="31"/>
  <c r="HS117" i="31"/>
  <c r="HS116" i="31"/>
  <c r="HS115" i="31"/>
  <c r="HS114" i="31"/>
  <c r="HS113" i="31"/>
  <c r="HS112" i="31"/>
  <c r="HS111" i="31"/>
  <c r="HS110" i="31"/>
  <c r="HS109" i="31"/>
  <c r="HS108" i="31"/>
  <c r="HS107" i="31"/>
  <c r="HS106" i="31"/>
  <c r="HS105" i="31"/>
  <c r="HS104" i="31"/>
  <c r="HS103" i="31"/>
  <c r="HS102" i="31"/>
  <c r="HS101" i="31"/>
  <c r="HS100" i="31"/>
  <c r="HS99" i="31"/>
  <c r="HS98" i="31"/>
  <c r="HS97" i="31"/>
  <c r="HS96" i="31"/>
  <c r="HS95" i="31"/>
  <c r="HS94" i="31"/>
  <c r="HS93" i="31"/>
  <c r="HS92" i="31"/>
  <c r="HS91" i="31"/>
  <c r="HS90" i="31"/>
  <c r="HS89" i="31"/>
  <c r="HS88" i="31"/>
  <c r="HS87" i="31"/>
  <c r="HS86" i="31"/>
  <c r="HS85" i="31"/>
  <c r="HS84" i="31"/>
  <c r="HS83" i="31"/>
  <c r="HS82" i="31"/>
  <c r="HS81" i="31"/>
  <c r="HS80" i="31"/>
  <c r="HS79" i="31"/>
  <c r="HS78" i="31"/>
  <c r="HS77" i="31"/>
  <c r="HS76" i="31"/>
  <c r="HS75" i="31"/>
  <c r="HS74" i="31"/>
  <c r="HS73" i="31"/>
  <c r="HS72" i="31"/>
  <c r="HS71" i="31"/>
  <c r="HS70" i="31"/>
  <c r="HS69" i="31"/>
  <c r="HS68" i="31"/>
  <c r="HS67" i="31"/>
  <c r="HS66" i="31"/>
  <c r="HS65" i="31"/>
  <c r="HS64" i="31"/>
  <c r="HS63" i="31"/>
  <c r="HS62" i="31"/>
  <c r="HS61" i="31"/>
  <c r="HS60" i="31"/>
  <c r="HS59" i="31"/>
  <c r="HS58" i="31"/>
  <c r="HS57" i="31"/>
  <c r="HS56" i="31"/>
  <c r="HS55" i="31"/>
  <c r="HS54" i="31"/>
  <c r="HS53" i="31"/>
  <c r="HS52" i="31"/>
  <c r="HS51" i="31"/>
  <c r="HS50" i="31"/>
  <c r="HS49" i="31"/>
  <c r="HS48" i="31"/>
  <c r="HS47" i="31"/>
  <c r="HS46" i="31"/>
  <c r="HS45" i="31"/>
  <c r="HS44" i="31"/>
  <c r="HS43" i="31"/>
  <c r="HS42" i="31"/>
  <c r="HS41" i="31"/>
  <c r="HS40" i="31"/>
  <c r="HS39" i="31"/>
  <c r="HS38" i="31"/>
  <c r="HS37" i="31"/>
  <c r="HS36" i="31"/>
  <c r="HS34" i="31"/>
  <c r="HS33" i="31"/>
  <c r="HS32" i="31"/>
  <c r="HS31" i="31"/>
  <c r="HS30" i="31"/>
  <c r="HS29" i="31"/>
  <c r="HS28" i="31"/>
  <c r="HS27" i="31"/>
  <c r="HS26" i="31"/>
  <c r="HS25" i="31"/>
  <c r="HS23" i="31"/>
  <c r="HS22" i="31"/>
  <c r="HS21" i="31"/>
  <c r="HS19" i="31"/>
  <c r="HS18" i="31"/>
  <c r="HS16" i="31"/>
  <c r="HS15" i="31"/>
  <c r="HS14" i="31"/>
  <c r="HS13" i="31"/>
  <c r="HS12" i="31"/>
  <c r="HS11" i="31"/>
  <c r="HS10" i="31"/>
  <c r="HS9" i="31"/>
  <c r="HS8" i="31"/>
  <c r="HS7" i="31"/>
  <c r="HS5" i="31"/>
  <c r="HS4" i="31"/>
  <c r="HS3" i="31"/>
  <c r="HS2" i="31"/>
  <c r="HS281" i="30"/>
  <c r="HS280" i="30"/>
  <c r="HS279" i="30"/>
  <c r="HS278" i="30"/>
  <c r="HS277" i="30"/>
  <c r="HS276" i="30"/>
  <c r="HS275" i="30"/>
  <c r="HS274" i="30"/>
  <c r="HS273" i="30"/>
  <c r="HS272" i="30"/>
  <c r="HS271" i="30"/>
  <c r="HS270" i="30"/>
  <c r="HS269" i="30"/>
  <c r="HS268" i="30"/>
  <c r="HS267" i="30"/>
  <c r="HS266" i="30"/>
  <c r="HS265" i="30"/>
  <c r="HS264" i="30"/>
  <c r="HS263" i="30"/>
  <c r="HS262" i="30"/>
  <c r="HS261" i="30"/>
  <c r="HS260" i="30"/>
  <c r="HS259" i="30"/>
  <c r="HS258" i="30"/>
  <c r="HS257" i="30"/>
  <c r="HS256" i="30"/>
  <c r="HS255" i="30"/>
  <c r="HS254" i="30"/>
  <c r="HS253" i="30"/>
  <c r="HS252" i="30"/>
  <c r="HS251" i="30"/>
  <c r="HS250" i="30"/>
  <c r="HS249" i="30"/>
  <c r="HS248" i="30"/>
  <c r="HS247" i="30"/>
  <c r="HS246" i="30"/>
  <c r="HS245" i="30"/>
  <c r="HS244" i="30"/>
  <c r="HS243" i="30"/>
  <c r="HS242" i="30"/>
  <c r="HS241" i="30"/>
  <c r="HS240" i="30"/>
  <c r="HS239" i="30"/>
  <c r="HS238" i="30"/>
  <c r="HS237" i="30"/>
  <c r="HS236" i="30"/>
  <c r="HS235" i="30"/>
  <c r="HS234" i="30"/>
  <c r="HS233" i="30"/>
  <c r="HS232" i="30"/>
  <c r="HS231" i="30"/>
  <c r="HS230" i="30"/>
  <c r="HS229" i="30"/>
  <c r="HS228" i="30"/>
  <c r="HS227" i="30"/>
  <c r="HS226" i="30"/>
  <c r="HS225" i="30"/>
  <c r="HS224" i="30"/>
  <c r="HS223" i="30"/>
  <c r="HS222" i="30"/>
  <c r="HS221" i="30"/>
  <c r="HS220" i="30"/>
  <c r="HS219" i="30"/>
  <c r="HS218" i="30"/>
  <c r="HS217" i="30"/>
  <c r="HS216" i="30"/>
  <c r="HS215" i="30"/>
  <c r="HS214" i="30"/>
  <c r="HS213" i="30"/>
  <c r="HS212" i="30"/>
  <c r="HS211" i="30"/>
  <c r="HS210" i="30"/>
  <c r="HS209" i="30"/>
  <c r="HS208" i="30"/>
  <c r="HS207" i="30"/>
  <c r="HS206" i="30"/>
  <c r="HS205" i="30"/>
  <c r="HS204" i="30"/>
  <c r="HS203" i="30"/>
  <c r="HS202" i="30"/>
  <c r="HS201" i="30"/>
  <c r="HS200" i="30"/>
  <c r="HS199" i="30"/>
  <c r="HS198" i="30"/>
  <c r="HS197" i="30"/>
  <c r="HS196" i="30"/>
  <c r="HS195" i="30"/>
  <c r="HS194" i="30"/>
  <c r="HS193" i="30"/>
  <c r="HS192" i="30"/>
  <c r="HS191" i="30"/>
  <c r="HS190" i="30"/>
  <c r="HS189" i="30"/>
  <c r="HS188" i="30"/>
  <c r="HS187" i="30"/>
  <c r="HS186" i="30"/>
  <c r="HS185" i="30"/>
  <c r="HS184" i="30"/>
  <c r="HS183" i="30"/>
  <c r="HS182" i="30"/>
  <c r="HS181" i="30"/>
  <c r="HS180" i="30"/>
  <c r="HS179" i="30"/>
  <c r="HS178" i="30"/>
  <c r="HS177" i="30"/>
  <c r="HS176" i="30"/>
  <c r="HS175" i="30"/>
  <c r="HS174" i="30"/>
  <c r="HS173" i="30"/>
  <c r="HS172" i="30"/>
  <c r="HS171" i="30"/>
  <c r="HS170" i="30"/>
  <c r="HS169" i="30"/>
  <c r="HS168" i="30"/>
  <c r="HS167" i="30"/>
  <c r="HS166" i="30"/>
  <c r="HS165" i="30"/>
  <c r="HS164" i="30"/>
  <c r="HS163" i="30"/>
  <c r="HS162" i="30"/>
  <c r="HS161" i="30"/>
  <c r="HS160" i="30"/>
  <c r="HS159" i="30"/>
  <c r="HS158" i="30"/>
  <c r="HS157" i="30"/>
  <c r="HS156" i="30"/>
  <c r="HS155" i="30"/>
  <c r="HS154" i="30"/>
  <c r="HS153" i="30"/>
  <c r="HS152" i="30"/>
  <c r="HS151" i="30"/>
  <c r="HS150" i="30"/>
  <c r="HS149" i="30"/>
  <c r="HS148" i="30"/>
  <c r="HS147" i="30"/>
  <c r="HS146" i="30"/>
  <c r="HS145" i="30"/>
  <c r="HS144" i="30"/>
  <c r="HS143" i="30"/>
  <c r="HS142" i="30"/>
  <c r="HS141" i="30"/>
  <c r="HS140" i="30"/>
  <c r="HS139" i="30"/>
  <c r="HS138" i="30"/>
  <c r="HS137" i="30"/>
  <c r="HS136" i="30"/>
  <c r="HS135" i="30"/>
  <c r="HS134" i="30"/>
  <c r="HS133" i="30"/>
  <c r="HS132" i="30"/>
  <c r="HS131" i="30"/>
  <c r="HS130" i="30"/>
  <c r="HS129" i="30"/>
  <c r="HS128" i="30"/>
  <c r="HS127" i="30"/>
  <c r="HS126" i="30"/>
  <c r="HS125" i="30"/>
  <c r="HS124" i="30"/>
  <c r="HS123" i="30"/>
  <c r="HS122" i="30"/>
  <c r="HS121" i="30"/>
  <c r="HS120" i="30"/>
  <c r="HS119" i="30"/>
  <c r="HS118" i="30"/>
  <c r="HS117" i="30"/>
  <c r="HS116" i="30"/>
  <c r="HS115" i="30"/>
  <c r="HS114" i="30"/>
  <c r="HS113" i="30"/>
  <c r="HS112" i="30"/>
  <c r="HS111" i="30"/>
  <c r="HS110" i="30"/>
  <c r="HS109" i="30"/>
  <c r="HS108" i="30"/>
  <c r="HS107" i="30"/>
  <c r="HS106" i="30"/>
  <c r="HS105" i="30"/>
  <c r="HS104" i="30"/>
  <c r="HS103" i="30"/>
  <c r="HS102" i="30"/>
  <c r="HS101" i="30"/>
  <c r="HS100" i="30"/>
  <c r="HS99" i="30"/>
  <c r="HS98" i="30"/>
  <c r="HS97" i="30"/>
  <c r="HS96" i="30"/>
  <c r="HS95" i="30"/>
  <c r="HS94" i="30"/>
  <c r="HS93" i="30"/>
  <c r="HS92" i="30"/>
  <c r="HS91" i="30"/>
  <c r="HS90" i="30"/>
  <c r="HS89" i="30"/>
  <c r="HS88" i="30"/>
  <c r="HS87" i="30"/>
  <c r="HS86" i="30"/>
  <c r="HS85" i="30"/>
  <c r="HS84" i="30"/>
  <c r="HS83" i="30"/>
  <c r="HS82" i="30"/>
  <c r="HS81" i="30"/>
  <c r="HS80" i="30"/>
  <c r="HS79" i="30"/>
  <c r="HS78" i="30"/>
  <c r="HS77" i="30"/>
  <c r="HS76" i="30"/>
  <c r="HS75" i="30"/>
  <c r="HS74" i="30"/>
  <c r="HS73" i="30"/>
  <c r="HS72" i="30"/>
  <c r="HS71" i="30"/>
  <c r="HS70" i="30"/>
  <c r="HS69" i="30"/>
  <c r="HS68" i="30"/>
  <c r="HS67" i="30"/>
  <c r="HS66" i="30"/>
  <c r="HS65" i="30"/>
  <c r="HS64" i="30"/>
  <c r="HS63" i="30"/>
  <c r="HS62" i="30"/>
  <c r="HS61" i="30"/>
  <c r="HS60" i="30"/>
  <c r="HS59" i="30"/>
  <c r="HS58" i="30"/>
  <c r="HS57" i="30"/>
  <c r="HS56" i="30"/>
  <c r="HS55" i="30"/>
  <c r="HS54" i="30"/>
  <c r="HS53" i="30"/>
  <c r="HS52" i="30"/>
  <c r="HS51" i="30"/>
  <c r="HS50" i="30"/>
  <c r="HS49" i="30"/>
  <c r="HS48" i="30"/>
  <c r="HS47" i="30"/>
  <c r="HS46" i="30"/>
  <c r="HS45" i="30"/>
  <c r="HS44" i="30"/>
  <c r="HS43" i="30"/>
  <c r="HS42" i="30"/>
  <c r="HS41" i="30"/>
  <c r="HS40" i="30"/>
  <c r="HS39" i="30"/>
  <c r="HS38" i="30"/>
  <c r="HS37" i="30"/>
  <c r="HS36" i="30"/>
  <c r="HS35" i="30"/>
  <c r="HS33" i="30"/>
  <c r="HS32" i="30"/>
  <c r="HS31" i="30"/>
  <c r="HS30" i="30"/>
  <c r="HS29" i="30"/>
  <c r="HS28" i="30"/>
  <c r="HS27" i="30"/>
  <c r="HS26" i="30"/>
  <c r="HS25" i="30"/>
  <c r="HS24" i="30"/>
  <c r="HS22" i="30"/>
  <c r="HS21" i="30"/>
  <c r="HS20" i="30"/>
  <c r="HS18" i="30"/>
  <c r="HS17" i="30"/>
  <c r="HS16" i="30"/>
  <c r="HS15" i="30"/>
  <c r="HS14" i="30"/>
  <c r="HS13" i="30"/>
  <c r="HS12" i="30"/>
  <c r="HS11" i="30"/>
  <c r="HS10" i="30"/>
  <c r="HS9" i="30"/>
  <c r="HS8" i="30"/>
  <c r="HS7" i="30"/>
  <c r="HS5" i="30"/>
  <c r="HS4" i="30"/>
  <c r="HS3" i="30"/>
  <c r="HS2" i="30"/>
  <c r="IB301" i="29"/>
  <c r="IB300" i="29"/>
  <c r="IB299" i="29"/>
  <c r="IB298" i="29"/>
  <c r="IB297" i="29"/>
  <c r="IB296" i="29"/>
  <c r="IB295" i="29"/>
  <c r="IB294" i="29"/>
  <c r="IB293" i="29"/>
  <c r="IB292" i="29"/>
  <c r="IB291" i="29"/>
  <c r="IB290" i="29"/>
  <c r="IB289" i="29"/>
  <c r="IB288" i="29"/>
  <c r="IB287" i="29"/>
  <c r="IB286" i="29"/>
  <c r="IB285" i="29"/>
  <c r="IB284" i="29"/>
  <c r="IB283" i="29"/>
  <c r="IB282" i="29"/>
  <c r="IB281" i="29"/>
  <c r="IB280" i="29"/>
  <c r="IB279" i="29"/>
  <c r="IB278" i="29"/>
  <c r="IB277" i="29"/>
  <c r="IB276" i="29"/>
  <c r="IB275" i="29"/>
  <c r="IB274" i="29"/>
  <c r="IB273" i="29"/>
  <c r="IB272" i="29"/>
  <c r="IB271" i="29"/>
  <c r="IB270" i="29"/>
  <c r="IB269" i="29"/>
  <c r="IB268" i="29"/>
  <c r="IB267" i="29"/>
  <c r="IB266" i="29"/>
  <c r="IB265" i="29"/>
  <c r="IB264" i="29"/>
  <c r="IB263" i="29"/>
  <c r="IB262" i="29"/>
  <c r="IB261" i="29"/>
  <c r="IB260" i="29"/>
  <c r="IB259" i="29"/>
  <c r="IB258" i="29"/>
  <c r="IB257" i="29"/>
  <c r="IB256" i="29"/>
  <c r="IB255" i="29"/>
  <c r="IB254" i="29"/>
  <c r="IB253" i="29"/>
  <c r="IB252" i="29"/>
  <c r="IB251" i="29"/>
  <c r="IB250" i="29"/>
  <c r="IB249" i="29"/>
  <c r="IB248" i="29"/>
  <c r="IB247" i="29"/>
  <c r="IB246" i="29"/>
  <c r="IB245" i="29"/>
  <c r="IB244" i="29"/>
  <c r="IB243" i="29"/>
  <c r="IB242" i="29"/>
  <c r="IB241" i="29"/>
  <c r="IB240" i="29"/>
  <c r="IB239" i="29"/>
  <c r="IB238" i="29"/>
  <c r="IB237" i="29"/>
  <c r="IB236" i="29"/>
  <c r="IB235" i="29"/>
  <c r="IB234" i="29"/>
  <c r="IB233" i="29"/>
  <c r="IB232" i="29"/>
  <c r="IB231" i="29"/>
  <c r="IB230" i="29"/>
  <c r="IB229" i="29"/>
  <c r="IB228" i="29"/>
  <c r="IB227" i="29"/>
  <c r="IB226" i="29"/>
  <c r="IB225" i="29"/>
  <c r="IB224" i="29"/>
  <c r="IB223" i="29"/>
  <c r="IB222" i="29"/>
  <c r="IB221" i="29"/>
  <c r="IB220" i="29"/>
  <c r="IB219" i="29"/>
  <c r="IB218" i="29"/>
  <c r="IB217" i="29"/>
  <c r="IB216" i="29"/>
  <c r="IB215" i="29"/>
  <c r="IB214" i="29"/>
  <c r="IB213" i="29"/>
  <c r="IB212" i="29"/>
  <c r="IB211" i="29"/>
  <c r="IB210" i="29"/>
  <c r="IB209" i="29"/>
  <c r="IB208" i="29"/>
  <c r="IB207" i="29"/>
  <c r="IB206" i="29"/>
  <c r="IB205" i="29"/>
  <c r="IB204" i="29"/>
  <c r="IB203" i="29"/>
  <c r="IB202" i="29"/>
  <c r="IB201" i="29"/>
  <c r="IB200" i="29"/>
  <c r="IB199" i="29"/>
  <c r="IB198" i="29"/>
  <c r="IB197" i="29"/>
  <c r="IB196" i="29"/>
  <c r="IB195" i="29"/>
  <c r="IB194" i="29"/>
  <c r="IB193" i="29"/>
  <c r="IB192" i="29"/>
  <c r="IB191" i="29"/>
  <c r="IB190" i="29"/>
  <c r="IB189" i="29"/>
  <c r="IB188" i="29"/>
  <c r="IB187" i="29"/>
  <c r="IB186" i="29"/>
  <c r="IB185" i="29"/>
  <c r="IB184" i="29"/>
  <c r="IB183" i="29"/>
  <c r="IB182" i="29"/>
  <c r="IB181" i="29"/>
  <c r="IB180" i="29"/>
  <c r="IB179" i="29"/>
  <c r="IB178" i="29"/>
  <c r="IB177" i="29"/>
  <c r="IB176" i="29"/>
  <c r="IB175" i="29"/>
  <c r="IB174" i="29"/>
  <c r="IB173" i="29"/>
  <c r="IB172" i="29"/>
  <c r="IB171" i="29"/>
  <c r="IB170" i="29"/>
  <c r="IB169" i="29"/>
  <c r="IB168" i="29"/>
  <c r="IB167" i="29"/>
  <c r="IB166" i="29"/>
  <c r="IB165" i="29"/>
  <c r="IB164" i="29"/>
  <c r="IB163" i="29"/>
  <c r="IB162" i="29"/>
  <c r="IB161" i="29"/>
  <c r="IB160" i="29"/>
  <c r="IB159" i="29"/>
  <c r="IB158" i="29"/>
  <c r="IB157" i="29"/>
  <c r="IB156" i="29"/>
  <c r="IB155" i="29"/>
  <c r="IB154" i="29"/>
  <c r="IB153" i="29"/>
  <c r="IB152" i="29"/>
  <c r="IB151" i="29"/>
  <c r="IB150" i="29"/>
  <c r="IB149" i="29"/>
  <c r="IB148" i="29"/>
  <c r="IB147" i="29"/>
  <c r="IB146" i="29"/>
  <c r="IB145" i="29"/>
  <c r="IB144" i="29"/>
  <c r="IB143" i="29"/>
  <c r="IB142" i="29"/>
  <c r="IB141" i="29"/>
  <c r="IB140" i="29"/>
  <c r="IB139" i="29"/>
  <c r="IB138" i="29"/>
  <c r="IB137" i="29"/>
  <c r="IB136" i="29"/>
  <c r="IB135" i="29"/>
  <c r="IB134" i="29"/>
  <c r="IB133" i="29"/>
  <c r="IB132" i="29"/>
  <c r="IB131" i="29"/>
  <c r="IB130" i="29"/>
  <c r="IB129" i="29"/>
  <c r="IB128" i="29"/>
  <c r="IB127" i="29"/>
  <c r="IB126" i="29"/>
  <c r="IB125" i="29"/>
  <c r="IB124" i="29"/>
  <c r="IB123" i="29"/>
  <c r="IB122" i="29"/>
  <c r="IB121" i="29"/>
  <c r="IB120" i="29"/>
  <c r="IB119" i="29"/>
  <c r="IB118" i="29"/>
  <c r="IB117" i="29"/>
  <c r="IB116" i="29"/>
  <c r="IB115" i="29"/>
  <c r="IB114" i="29"/>
  <c r="IB113" i="29"/>
  <c r="IB112" i="29"/>
  <c r="IB111" i="29"/>
  <c r="IB110" i="29"/>
  <c r="IB109" i="29"/>
  <c r="IB108" i="29"/>
  <c r="IB107" i="29"/>
  <c r="IB106" i="29"/>
  <c r="IB105" i="29"/>
  <c r="IB104" i="29"/>
  <c r="IB103" i="29"/>
  <c r="IB102" i="29"/>
  <c r="IB101" i="29"/>
  <c r="IB100" i="29"/>
  <c r="IB99" i="29"/>
  <c r="IB98" i="29"/>
  <c r="IB97" i="29"/>
  <c r="IB96" i="29"/>
  <c r="IB95" i="29"/>
  <c r="IB94" i="29"/>
  <c r="IB93" i="29"/>
  <c r="IB92" i="29"/>
  <c r="IB91" i="29"/>
  <c r="IB90" i="29"/>
  <c r="IB89" i="29"/>
  <c r="IB88" i="29"/>
  <c r="IB87" i="29"/>
  <c r="IB86" i="29"/>
  <c r="IB85" i="29"/>
  <c r="IB84" i="29"/>
  <c r="IB83" i="29"/>
  <c r="IB82" i="29"/>
  <c r="IB81" i="29"/>
  <c r="IB80" i="29"/>
  <c r="IB79" i="29"/>
  <c r="IB78" i="29"/>
  <c r="IB77" i="29"/>
  <c r="IB76" i="29"/>
  <c r="IB75" i="29"/>
  <c r="IB74" i="29"/>
  <c r="IB73" i="29"/>
  <c r="IB72" i="29"/>
  <c r="IB71" i="29"/>
  <c r="IB70" i="29"/>
  <c r="IB69" i="29"/>
  <c r="IB68" i="29"/>
  <c r="IB67" i="29"/>
  <c r="IB66" i="29"/>
  <c r="IB65" i="29"/>
  <c r="IB64" i="29"/>
  <c r="IB63" i="29"/>
  <c r="IB62" i="29"/>
  <c r="IB61" i="29"/>
  <c r="IB60" i="29"/>
  <c r="IB59" i="29"/>
  <c r="P59" i="29"/>
  <c r="O59" i="29"/>
  <c r="N59" i="29"/>
  <c r="M59" i="29"/>
  <c r="I59" i="29"/>
  <c r="IB58" i="29"/>
  <c r="P58" i="29"/>
  <c r="O58" i="29"/>
  <c r="N58" i="29"/>
  <c r="M58" i="29"/>
  <c r="I58" i="29"/>
  <c r="IB57" i="29"/>
  <c r="P57" i="29"/>
  <c r="O57" i="29"/>
  <c r="N57" i="29"/>
  <c r="M57" i="29"/>
  <c r="I57" i="29"/>
  <c r="IB56" i="29"/>
  <c r="IB55" i="29"/>
  <c r="IB54" i="29"/>
  <c r="IB53" i="29"/>
  <c r="P53" i="29"/>
  <c r="O53" i="29"/>
  <c r="N53" i="29"/>
  <c r="M53" i="29"/>
  <c r="I53" i="29"/>
  <c r="IB52" i="29"/>
  <c r="P52" i="29"/>
  <c r="O52" i="29"/>
  <c r="N52" i="29"/>
  <c r="M52" i="29"/>
  <c r="I52" i="29"/>
  <c r="IB51" i="29"/>
  <c r="P51" i="29"/>
  <c r="O51" i="29"/>
  <c r="N51" i="29"/>
  <c r="M51" i="29"/>
  <c r="I51" i="29"/>
  <c r="IB50" i="29"/>
  <c r="P50" i="29"/>
  <c r="O50" i="29"/>
  <c r="N50" i="29"/>
  <c r="M50" i="29"/>
  <c r="I50" i="29"/>
  <c r="IB49" i="29"/>
  <c r="P49" i="29"/>
  <c r="O49" i="29"/>
  <c r="N49" i="29"/>
  <c r="M49" i="29"/>
  <c r="I49" i="29"/>
  <c r="IB48" i="29"/>
  <c r="P48" i="29"/>
  <c r="O48" i="29"/>
  <c r="N48" i="29"/>
  <c r="M48" i="29"/>
  <c r="I48" i="29"/>
  <c r="IB47" i="29"/>
  <c r="P47" i="29"/>
  <c r="O47" i="29"/>
  <c r="N47" i="29"/>
  <c r="M47" i="29"/>
  <c r="I47" i="29"/>
  <c r="IB46" i="29"/>
  <c r="IB45" i="29"/>
  <c r="IB44" i="29"/>
  <c r="IB43" i="29"/>
  <c r="P43" i="29"/>
  <c r="O43" i="29"/>
  <c r="N43" i="29"/>
  <c r="M43" i="29"/>
  <c r="I43" i="29"/>
  <c r="IB42" i="29"/>
  <c r="P42" i="29"/>
  <c r="O42" i="29"/>
  <c r="N42" i="29"/>
  <c r="M42" i="29"/>
  <c r="I42" i="29"/>
  <c r="IB41" i="29"/>
  <c r="P41" i="29"/>
  <c r="O41" i="29"/>
  <c r="N41" i="29"/>
  <c r="M41" i="29"/>
  <c r="I41" i="29"/>
  <c r="IB40" i="29"/>
  <c r="P40" i="29"/>
  <c r="O40" i="29"/>
  <c r="N40" i="29"/>
  <c r="M40" i="29"/>
  <c r="I40" i="29"/>
  <c r="IB39" i="29"/>
  <c r="P39" i="29"/>
  <c r="O39" i="29"/>
  <c r="N39" i="29"/>
  <c r="M39" i="29"/>
  <c r="I39" i="29"/>
  <c r="IB38" i="29"/>
  <c r="IB37" i="29"/>
  <c r="IB36" i="29"/>
  <c r="IB35" i="29"/>
  <c r="P35" i="29"/>
  <c r="O35" i="29"/>
  <c r="N35" i="29"/>
  <c r="M35" i="29"/>
  <c r="I35" i="29"/>
  <c r="IB34" i="29"/>
  <c r="P34" i="29"/>
  <c r="O34" i="29"/>
  <c r="N34" i="29"/>
  <c r="M34" i="29"/>
  <c r="I34" i="29"/>
  <c r="IB33" i="29"/>
  <c r="P33" i="29"/>
  <c r="O33" i="29"/>
  <c r="N33" i="29"/>
  <c r="M33" i="29"/>
  <c r="I33" i="29"/>
  <c r="IB32" i="29"/>
  <c r="P32" i="29"/>
  <c r="O32" i="29"/>
  <c r="N32" i="29"/>
  <c r="M32" i="29"/>
  <c r="I32" i="29"/>
  <c r="IB31" i="29"/>
  <c r="P31" i="29"/>
  <c r="O31" i="29"/>
  <c r="N31" i="29"/>
  <c r="M31" i="29"/>
  <c r="I31" i="29"/>
  <c r="IB30" i="29"/>
  <c r="P30" i="29"/>
  <c r="O30" i="29"/>
  <c r="N30" i="29"/>
  <c r="M30" i="29"/>
  <c r="I30" i="29"/>
  <c r="IB29" i="29"/>
  <c r="P29" i="29"/>
  <c r="O29" i="29"/>
  <c r="N29" i="29"/>
  <c r="M29" i="29"/>
  <c r="I29" i="29"/>
  <c r="IB28" i="29"/>
  <c r="P28" i="29"/>
  <c r="O28" i="29"/>
  <c r="N28" i="29"/>
  <c r="M28" i="29"/>
  <c r="I28" i="29"/>
  <c r="IB27" i="29"/>
  <c r="IB26" i="29"/>
  <c r="IB25" i="29"/>
  <c r="IB24" i="29"/>
  <c r="P24" i="29"/>
  <c r="O24" i="29"/>
  <c r="N24" i="29"/>
  <c r="M24" i="29"/>
  <c r="I24" i="29"/>
  <c r="IB23" i="29"/>
  <c r="P23" i="29"/>
  <c r="O23" i="29"/>
  <c r="N23" i="29"/>
  <c r="M23" i="29"/>
  <c r="I23" i="29"/>
  <c r="IB22" i="29"/>
  <c r="P22" i="29"/>
  <c r="O22" i="29"/>
  <c r="N22" i="29"/>
  <c r="M22" i="29"/>
  <c r="I22" i="29"/>
  <c r="IB21" i="29"/>
  <c r="IB20" i="29"/>
  <c r="IB19" i="29"/>
  <c r="IB18" i="29"/>
  <c r="P18" i="29"/>
  <c r="O18" i="29"/>
  <c r="N18" i="29"/>
  <c r="M18" i="29"/>
  <c r="I18" i="29"/>
  <c r="IB17" i="29"/>
  <c r="P17" i="29"/>
  <c r="O17" i="29"/>
  <c r="N17" i="29"/>
  <c r="M17" i="29"/>
  <c r="I17" i="29"/>
  <c r="IB16" i="29"/>
  <c r="P16" i="29"/>
  <c r="O16" i="29"/>
  <c r="N16" i="29"/>
  <c r="M16" i="29"/>
  <c r="I16" i="29"/>
  <c r="IB15" i="29"/>
  <c r="P15" i="29"/>
  <c r="O15" i="29"/>
  <c r="N15" i="29"/>
  <c r="M15" i="29"/>
  <c r="I15" i="29"/>
  <c r="IB14" i="29"/>
  <c r="P14" i="29"/>
  <c r="O14" i="29"/>
  <c r="N14" i="29"/>
  <c r="M14" i="29"/>
  <c r="I14" i="29"/>
  <c r="IB13" i="29"/>
  <c r="P13" i="29"/>
  <c r="O13" i="29"/>
  <c r="N13" i="29"/>
  <c r="M13" i="29"/>
  <c r="I13" i="29"/>
  <c r="IB12" i="29"/>
  <c r="P12" i="29"/>
  <c r="O12" i="29"/>
  <c r="N12" i="29"/>
  <c r="M12" i="29"/>
  <c r="I12" i="29"/>
  <c r="IB11" i="29"/>
  <c r="IB10" i="29"/>
  <c r="IB9" i="29"/>
  <c r="IB8" i="29"/>
  <c r="IB7" i="29"/>
  <c r="IB6" i="29"/>
  <c r="IA6" i="29"/>
  <c r="E6" i="29"/>
  <c r="IB301" i="28"/>
  <c r="IB300" i="28"/>
  <c r="IB299" i="28"/>
  <c r="IB298" i="28"/>
  <c r="IB297" i="28"/>
  <c r="IB296" i="28"/>
  <c r="IB295" i="28"/>
  <c r="IB294" i="28"/>
  <c r="IB293" i="28"/>
  <c r="IB292" i="28"/>
  <c r="IB291" i="28"/>
  <c r="IB290" i="28"/>
  <c r="IB289" i="28"/>
  <c r="IB288" i="28"/>
  <c r="IB287" i="28"/>
  <c r="IB286" i="28"/>
  <c r="IB285" i="28"/>
  <c r="IB284" i="28"/>
  <c r="IB283" i="28"/>
  <c r="IB282" i="28"/>
  <c r="IB281" i="28"/>
  <c r="IB280" i="28"/>
  <c r="IB279" i="28"/>
  <c r="IB278" i="28"/>
  <c r="IB277" i="28"/>
  <c r="IB276" i="28"/>
  <c r="IB275" i="28"/>
  <c r="IB274" i="28"/>
  <c r="IB273" i="28"/>
  <c r="IB272" i="28"/>
  <c r="IB271" i="28"/>
  <c r="IB270" i="28"/>
  <c r="IB269" i="28"/>
  <c r="IB268" i="28"/>
  <c r="IB267" i="28"/>
  <c r="IB266" i="28"/>
  <c r="IB265" i="28"/>
  <c r="IB264" i="28"/>
  <c r="IB263" i="28"/>
  <c r="IB262" i="28"/>
  <c r="IB261" i="28"/>
  <c r="IB260" i="28"/>
  <c r="IB259" i="28"/>
  <c r="IB258" i="28"/>
  <c r="IB257" i="28"/>
  <c r="IB256" i="28"/>
  <c r="IB255" i="28"/>
  <c r="IB254" i="28"/>
  <c r="IB253" i="28"/>
  <c r="IB252" i="28"/>
  <c r="IB251" i="28"/>
  <c r="IB250" i="28"/>
  <c r="IB249" i="28"/>
  <c r="IB248" i="28"/>
  <c r="IB247" i="28"/>
  <c r="IB246" i="28"/>
  <c r="IB245" i="28"/>
  <c r="IB244" i="28"/>
  <c r="IB243" i="28"/>
  <c r="IB242" i="28"/>
  <c r="IB241" i="28"/>
  <c r="IB240" i="28"/>
  <c r="IB239" i="28"/>
  <c r="IB238" i="28"/>
  <c r="IB237" i="28"/>
  <c r="IB236" i="28"/>
  <c r="IB235" i="28"/>
  <c r="IB234" i="28"/>
  <c r="IB233" i="28"/>
  <c r="IB232" i="28"/>
  <c r="IB231" i="28"/>
  <c r="IB230" i="28"/>
  <c r="IB229" i="28"/>
  <c r="IB228" i="28"/>
  <c r="IB227" i="28"/>
  <c r="IB226" i="28"/>
  <c r="IB225" i="28"/>
  <c r="IB224" i="28"/>
  <c r="IB223" i="28"/>
  <c r="IB222" i="28"/>
  <c r="IB221" i="28"/>
  <c r="IB220" i="28"/>
  <c r="IB219" i="28"/>
  <c r="IB218" i="28"/>
  <c r="IB217" i="28"/>
  <c r="IB216" i="28"/>
  <c r="IB215" i="28"/>
  <c r="IB214" i="28"/>
  <c r="IB213" i="28"/>
  <c r="IB212" i="28"/>
  <c r="IB211" i="28"/>
  <c r="IB210" i="28"/>
  <c r="IB209" i="28"/>
  <c r="IB208" i="28"/>
  <c r="IB207" i="28"/>
  <c r="IB206" i="28"/>
  <c r="IB205" i="28"/>
  <c r="IB204" i="28"/>
  <c r="IB203" i="28"/>
  <c r="IB202" i="28"/>
  <c r="IB201" i="28"/>
  <c r="IB200" i="28"/>
  <c r="IB199" i="28"/>
  <c r="IB198" i="28"/>
  <c r="IB197" i="28"/>
  <c r="IB196" i="28"/>
  <c r="IB195" i="28"/>
  <c r="IB194" i="28"/>
  <c r="IB193" i="28"/>
  <c r="IB192" i="28"/>
  <c r="IB191" i="28"/>
  <c r="IB190" i="28"/>
  <c r="IB189" i="28"/>
  <c r="IB188" i="28"/>
  <c r="IB187" i="28"/>
  <c r="IB186" i="28"/>
  <c r="IB185" i="28"/>
  <c r="IB184" i="28"/>
  <c r="IB183" i="28"/>
  <c r="IB182" i="28"/>
  <c r="IB181" i="28"/>
  <c r="IB180" i="28"/>
  <c r="IB179" i="28"/>
  <c r="IB178" i="28"/>
  <c r="IB177" i="28"/>
  <c r="IB176" i="28"/>
  <c r="IB175" i="28"/>
  <c r="IB174" i="28"/>
  <c r="IB173" i="28"/>
  <c r="IB172" i="28"/>
  <c r="IB171" i="28"/>
  <c r="IB170" i="28"/>
  <c r="IB169" i="28"/>
  <c r="IB168" i="28"/>
  <c r="IB167" i="28"/>
  <c r="IB166" i="28"/>
  <c r="IB165" i="28"/>
  <c r="IB164" i="28"/>
  <c r="IB163" i="28"/>
  <c r="IB162" i="28"/>
  <c r="IB161" i="28"/>
  <c r="IB160" i="28"/>
  <c r="IB159" i="28"/>
  <c r="IB158" i="28"/>
  <c r="IB157" i="28"/>
  <c r="IB156" i="28"/>
  <c r="IB155" i="28"/>
  <c r="IB154" i="28"/>
  <c r="IB153" i="28"/>
  <c r="IB152" i="28"/>
  <c r="IB151" i="28"/>
  <c r="IB150" i="28"/>
  <c r="IB149" i="28"/>
  <c r="IB148" i="28"/>
  <c r="IB147" i="28"/>
  <c r="IB146" i="28"/>
  <c r="IB145" i="28"/>
  <c r="IB144" i="28"/>
  <c r="IB143" i="28"/>
  <c r="IB142" i="28"/>
  <c r="IB141" i="28"/>
  <c r="IB140" i="28"/>
  <c r="IB139" i="28"/>
  <c r="IB138" i="28"/>
  <c r="IB137" i="28"/>
  <c r="IB136" i="28"/>
  <c r="IB135" i="28"/>
  <c r="IB134" i="28"/>
  <c r="IB133" i="28"/>
  <c r="IB132" i="28"/>
  <c r="IB131" i="28"/>
  <c r="IB130" i="28"/>
  <c r="IB129" i="28"/>
  <c r="IB128" i="28"/>
  <c r="IB127" i="28"/>
  <c r="IB126" i="28"/>
  <c r="IB125" i="28"/>
  <c r="IB124" i="28"/>
  <c r="IB123" i="28"/>
  <c r="IB122" i="28"/>
  <c r="IB121" i="28"/>
  <c r="IB120" i="28"/>
  <c r="IB119" i="28"/>
  <c r="IB118" i="28"/>
  <c r="IB117" i="28"/>
  <c r="IB116" i="28"/>
  <c r="IB115" i="28"/>
  <c r="IB114" i="28"/>
  <c r="IB113" i="28"/>
  <c r="IB112" i="28"/>
  <c r="IB111" i="28"/>
  <c r="IB110" i="28"/>
  <c r="IB109" i="28"/>
  <c r="IB108" i="28"/>
  <c r="IB107" i="28"/>
  <c r="IB106" i="28"/>
  <c r="IB105" i="28"/>
  <c r="IB104" i="28"/>
  <c r="IB103" i="28"/>
  <c r="IB102" i="28"/>
  <c r="IB101" i="28"/>
  <c r="IB100" i="28"/>
  <c r="IB99" i="28"/>
  <c r="IB98" i="28"/>
  <c r="IB97" i="28"/>
  <c r="IB96" i="28"/>
  <c r="IB95" i="28"/>
  <c r="IB94" i="28"/>
  <c r="IB93" i="28"/>
  <c r="IB92" i="28"/>
  <c r="IB91" i="28"/>
  <c r="IB90" i="28"/>
  <c r="IB89" i="28"/>
  <c r="IB88" i="28"/>
  <c r="IB87" i="28"/>
  <c r="IB86" i="28"/>
  <c r="IB85" i="28"/>
  <c r="IB84" i="28"/>
  <c r="IB83" i="28"/>
  <c r="IB82" i="28"/>
  <c r="IB81" i="28"/>
  <c r="IB80" i="28"/>
  <c r="IB79" i="28"/>
  <c r="IB78" i="28"/>
  <c r="IB77" i="28"/>
  <c r="IB76" i="28"/>
  <c r="IB75" i="28"/>
  <c r="IB74" i="28"/>
  <c r="IB73" i="28"/>
  <c r="IB72" i="28"/>
  <c r="IB71" i="28"/>
  <c r="IB70" i="28"/>
  <c r="IB69" i="28"/>
  <c r="IB68" i="28"/>
  <c r="IB67" i="28"/>
  <c r="IB66" i="28"/>
  <c r="IB65" i="28"/>
  <c r="IB64" i="28"/>
  <c r="IB63" i="28"/>
  <c r="IB62" i="28"/>
  <c r="IB61" i="28"/>
  <c r="IB60" i="28"/>
  <c r="IB59" i="28"/>
  <c r="P59" i="28"/>
  <c r="O59" i="28"/>
  <c r="N59" i="28"/>
  <c r="M59" i="28"/>
  <c r="I59" i="28"/>
  <c r="IB58" i="28"/>
  <c r="P58" i="28"/>
  <c r="O58" i="28"/>
  <c r="N58" i="28"/>
  <c r="M58" i="28"/>
  <c r="I58" i="28"/>
  <c r="IB57" i="28"/>
  <c r="P57" i="28"/>
  <c r="O57" i="28"/>
  <c r="N57" i="28"/>
  <c r="M57" i="28"/>
  <c r="I57" i="28"/>
  <c r="IB56" i="28"/>
  <c r="IB55" i="28"/>
  <c r="IB54" i="28"/>
  <c r="IB53" i="28"/>
  <c r="P53" i="28"/>
  <c r="O53" i="28"/>
  <c r="N53" i="28"/>
  <c r="M53" i="28"/>
  <c r="I53" i="28"/>
  <c r="IB52" i="28"/>
  <c r="P52" i="28"/>
  <c r="O52" i="28"/>
  <c r="N52" i="28"/>
  <c r="M52" i="28"/>
  <c r="I52" i="28"/>
  <c r="IB51" i="28"/>
  <c r="P51" i="28"/>
  <c r="O51" i="28"/>
  <c r="N51" i="28"/>
  <c r="M51" i="28"/>
  <c r="I51" i="28"/>
  <c r="IB50" i="28"/>
  <c r="P50" i="28"/>
  <c r="O50" i="28"/>
  <c r="N50" i="28"/>
  <c r="M50" i="28"/>
  <c r="I50" i="28"/>
  <c r="IB49" i="28"/>
  <c r="P49" i="28"/>
  <c r="O49" i="28"/>
  <c r="N49" i="28"/>
  <c r="M49" i="28"/>
  <c r="I49" i="28"/>
  <c r="IB48" i="28"/>
  <c r="P48" i="28"/>
  <c r="O48" i="28"/>
  <c r="N48" i="28"/>
  <c r="M48" i="28"/>
  <c r="I48" i="28"/>
  <c r="IB47" i="28"/>
  <c r="P47" i="28"/>
  <c r="O47" i="28"/>
  <c r="N47" i="28"/>
  <c r="M47" i="28"/>
  <c r="I47" i="28"/>
  <c r="IB46" i="28"/>
  <c r="IB45" i="28"/>
  <c r="IB44" i="28"/>
  <c r="IB43" i="28"/>
  <c r="P43" i="28"/>
  <c r="O43" i="28"/>
  <c r="N43" i="28"/>
  <c r="M43" i="28"/>
  <c r="I43" i="28"/>
  <c r="IB42" i="28"/>
  <c r="P42" i="28"/>
  <c r="O42" i="28"/>
  <c r="N42" i="28"/>
  <c r="M42" i="28"/>
  <c r="I42" i="28"/>
  <c r="IB41" i="28"/>
  <c r="P41" i="28"/>
  <c r="O41" i="28"/>
  <c r="N41" i="28"/>
  <c r="M41" i="28"/>
  <c r="I41" i="28"/>
  <c r="IB40" i="28"/>
  <c r="P40" i="28"/>
  <c r="O40" i="28"/>
  <c r="N40" i="28"/>
  <c r="M40" i="28"/>
  <c r="I40" i="28"/>
  <c r="IB39" i="28"/>
  <c r="P39" i="28"/>
  <c r="O39" i="28"/>
  <c r="N39" i="28"/>
  <c r="M39" i="28"/>
  <c r="I39" i="28"/>
  <c r="IB38" i="28"/>
  <c r="IB37" i="28"/>
  <c r="IB36" i="28"/>
  <c r="IB35" i="28"/>
  <c r="P35" i="28"/>
  <c r="O35" i="28"/>
  <c r="N35" i="28"/>
  <c r="M35" i="28"/>
  <c r="I35" i="28"/>
  <c r="IB34" i="28"/>
  <c r="P34" i="28"/>
  <c r="O34" i="28"/>
  <c r="N34" i="28"/>
  <c r="M34" i="28"/>
  <c r="I34" i="28"/>
  <c r="IB33" i="28"/>
  <c r="P33" i="28"/>
  <c r="O33" i="28"/>
  <c r="N33" i="28"/>
  <c r="M33" i="28"/>
  <c r="I33" i="28"/>
  <c r="IB32" i="28"/>
  <c r="P32" i="28"/>
  <c r="O32" i="28"/>
  <c r="N32" i="28"/>
  <c r="M32" i="28"/>
  <c r="I32" i="28"/>
  <c r="IB31" i="28"/>
  <c r="P31" i="28"/>
  <c r="O31" i="28"/>
  <c r="N31" i="28"/>
  <c r="M31" i="28"/>
  <c r="I31" i="28"/>
  <c r="IB30" i="28"/>
  <c r="P30" i="28"/>
  <c r="O30" i="28"/>
  <c r="N30" i="28"/>
  <c r="M30" i="28"/>
  <c r="I30" i="28"/>
  <c r="IB29" i="28"/>
  <c r="P29" i="28"/>
  <c r="O29" i="28"/>
  <c r="N29" i="28"/>
  <c r="M29" i="28"/>
  <c r="I29" i="28"/>
  <c r="IB28" i="28"/>
  <c r="P28" i="28"/>
  <c r="O28" i="28"/>
  <c r="N28" i="28"/>
  <c r="M28" i="28"/>
  <c r="I28" i="28"/>
  <c r="IB27" i="28"/>
  <c r="IB26" i="28"/>
  <c r="IB25" i="28"/>
  <c r="IB24" i="28"/>
  <c r="P24" i="28"/>
  <c r="O24" i="28"/>
  <c r="N24" i="28"/>
  <c r="M24" i="28"/>
  <c r="I24" i="28"/>
  <c r="IB23" i="28"/>
  <c r="P23" i="28"/>
  <c r="O23" i="28"/>
  <c r="N23" i="28"/>
  <c r="M23" i="28"/>
  <c r="I23" i="28"/>
  <c r="IB22" i="28"/>
  <c r="P22" i="28"/>
  <c r="O22" i="28"/>
  <c r="N22" i="28"/>
  <c r="M22" i="28"/>
  <c r="I22" i="28"/>
  <c r="IB21" i="28"/>
  <c r="IB20" i="28"/>
  <c r="IB19" i="28"/>
  <c r="IB18" i="28"/>
  <c r="P18" i="28"/>
  <c r="O18" i="28"/>
  <c r="N18" i="28"/>
  <c r="M18" i="28"/>
  <c r="I18" i="28"/>
  <c r="IB17" i="28"/>
  <c r="P17" i="28"/>
  <c r="O17" i="28"/>
  <c r="N17" i="28"/>
  <c r="M17" i="28"/>
  <c r="I17" i="28"/>
  <c r="IB16" i="28"/>
  <c r="P16" i="28"/>
  <c r="O16" i="28"/>
  <c r="N16" i="28"/>
  <c r="M16" i="28"/>
  <c r="I16" i="28"/>
  <c r="IB15" i="28"/>
  <c r="P15" i="28"/>
  <c r="O15" i="28"/>
  <c r="N15" i="28"/>
  <c r="M15" i="28"/>
  <c r="I15" i="28"/>
  <c r="IB14" i="28"/>
  <c r="P14" i="28"/>
  <c r="O14" i="28"/>
  <c r="N14" i="28"/>
  <c r="M14" i="28"/>
  <c r="I14" i="28"/>
  <c r="IB13" i="28"/>
  <c r="P13" i="28"/>
  <c r="O13" i="28"/>
  <c r="N13" i="28"/>
  <c r="M13" i="28"/>
  <c r="I13" i="28"/>
  <c r="IB12" i="28"/>
  <c r="P12" i="28"/>
  <c r="O12" i="28"/>
  <c r="N12" i="28"/>
  <c r="M12" i="28"/>
  <c r="I12" i="28"/>
  <c r="IB11" i="28"/>
  <c r="IB10" i="28"/>
  <c r="IB9" i="28"/>
  <c r="IB8" i="28"/>
  <c r="IB7" i="28"/>
  <c r="IB6" i="28"/>
  <c r="IA6" i="28"/>
  <c r="E6" i="28"/>
  <c r="IB301" i="27"/>
  <c r="IB300" i="27"/>
  <c r="IB299" i="27"/>
  <c r="IB298" i="27"/>
  <c r="IB297" i="27"/>
  <c r="IB296" i="27"/>
  <c r="IB295" i="27"/>
  <c r="IB294" i="27"/>
  <c r="IB293" i="27"/>
  <c r="IB292" i="27"/>
  <c r="IB291" i="27"/>
  <c r="IB290" i="27"/>
  <c r="IB289" i="27"/>
  <c r="IB288" i="27"/>
  <c r="IB287" i="27"/>
  <c r="IB286" i="27"/>
  <c r="IB285" i="27"/>
  <c r="IB284" i="27"/>
  <c r="IB283" i="27"/>
  <c r="IB282" i="27"/>
  <c r="IB281" i="27"/>
  <c r="IB280" i="27"/>
  <c r="IB279" i="27"/>
  <c r="IB278" i="27"/>
  <c r="IB277" i="27"/>
  <c r="IB276" i="27"/>
  <c r="IB275" i="27"/>
  <c r="IB274" i="27"/>
  <c r="IB273" i="27"/>
  <c r="IB272" i="27"/>
  <c r="IB271" i="27"/>
  <c r="IB270" i="27"/>
  <c r="IB269" i="27"/>
  <c r="IB268" i="27"/>
  <c r="IB267" i="27"/>
  <c r="IB266" i="27"/>
  <c r="IB265" i="27"/>
  <c r="IB264" i="27"/>
  <c r="IB263" i="27"/>
  <c r="IB262" i="27"/>
  <c r="IB261" i="27"/>
  <c r="IB260" i="27"/>
  <c r="IB259" i="27"/>
  <c r="IB258" i="27"/>
  <c r="IB257" i="27"/>
  <c r="IB256" i="27"/>
  <c r="IB255" i="27"/>
  <c r="IB254" i="27"/>
  <c r="IB253" i="27"/>
  <c r="IB252" i="27"/>
  <c r="IB251" i="27"/>
  <c r="IB250" i="27"/>
  <c r="IB249" i="27"/>
  <c r="IB248" i="27"/>
  <c r="IB247" i="27"/>
  <c r="IB246" i="27"/>
  <c r="IB245" i="27"/>
  <c r="IB244" i="27"/>
  <c r="IB243" i="27"/>
  <c r="IB242" i="27"/>
  <c r="IB241" i="27"/>
  <c r="IB240" i="27"/>
  <c r="IB239" i="27"/>
  <c r="IB238" i="27"/>
  <c r="IB237" i="27"/>
  <c r="IB236" i="27"/>
  <c r="IB235" i="27"/>
  <c r="IB234" i="27"/>
  <c r="IB233" i="27"/>
  <c r="IB232" i="27"/>
  <c r="IB231" i="27"/>
  <c r="IB230" i="27"/>
  <c r="IB229" i="27"/>
  <c r="IB228" i="27"/>
  <c r="IB227" i="27"/>
  <c r="IB226" i="27"/>
  <c r="IB225" i="27"/>
  <c r="IB224" i="27"/>
  <c r="IB223" i="27"/>
  <c r="IB222" i="27"/>
  <c r="IB221" i="27"/>
  <c r="IB220" i="27"/>
  <c r="IB219" i="27"/>
  <c r="IB218" i="27"/>
  <c r="IB217" i="27"/>
  <c r="IB216" i="27"/>
  <c r="IB215" i="27"/>
  <c r="IB214" i="27"/>
  <c r="IB213" i="27"/>
  <c r="IB212" i="27"/>
  <c r="IB211" i="27"/>
  <c r="IB210" i="27"/>
  <c r="IB209" i="27"/>
  <c r="IB208" i="27"/>
  <c r="IB207" i="27"/>
  <c r="IB206" i="27"/>
  <c r="IB205" i="27"/>
  <c r="IB204" i="27"/>
  <c r="IB203" i="27"/>
  <c r="IB202" i="27"/>
  <c r="IB201" i="27"/>
  <c r="IB200" i="27"/>
  <c r="IB199" i="27"/>
  <c r="IB198" i="27"/>
  <c r="IB197" i="27"/>
  <c r="IB196" i="27"/>
  <c r="IB195" i="27"/>
  <c r="IB194" i="27"/>
  <c r="IB193" i="27"/>
  <c r="IB192" i="27"/>
  <c r="IB191" i="27"/>
  <c r="IB190" i="27"/>
  <c r="IB189" i="27"/>
  <c r="IB188" i="27"/>
  <c r="IB187" i="27"/>
  <c r="IB186" i="27"/>
  <c r="IB185" i="27"/>
  <c r="IB184" i="27"/>
  <c r="IB183" i="27"/>
  <c r="IB182" i="27"/>
  <c r="IB181" i="27"/>
  <c r="IB180" i="27"/>
  <c r="IB179" i="27"/>
  <c r="IB178" i="27"/>
  <c r="IB177" i="27"/>
  <c r="IB176" i="27"/>
  <c r="IB175" i="27"/>
  <c r="IB174" i="27"/>
  <c r="IB173" i="27"/>
  <c r="IB172" i="27"/>
  <c r="IB171" i="27"/>
  <c r="IB170" i="27"/>
  <c r="IB169" i="27"/>
  <c r="IB168" i="27"/>
  <c r="IB167" i="27"/>
  <c r="IB166" i="27"/>
  <c r="IB165" i="27"/>
  <c r="IB164" i="27"/>
  <c r="IB163" i="27"/>
  <c r="IB162" i="27"/>
  <c r="IB161" i="27"/>
  <c r="IB160" i="27"/>
  <c r="IB159" i="27"/>
  <c r="IB158" i="27"/>
  <c r="IB157" i="27"/>
  <c r="IB156" i="27"/>
  <c r="IB155" i="27"/>
  <c r="IB154" i="27"/>
  <c r="IB153" i="27"/>
  <c r="IB152" i="27"/>
  <c r="IB151" i="27"/>
  <c r="IB150" i="27"/>
  <c r="IB149" i="27"/>
  <c r="IB148" i="27"/>
  <c r="IB147" i="27"/>
  <c r="IB146" i="27"/>
  <c r="IB145" i="27"/>
  <c r="IB144" i="27"/>
  <c r="IB143" i="27"/>
  <c r="IB142" i="27"/>
  <c r="IB141" i="27"/>
  <c r="IB140" i="27"/>
  <c r="IB139" i="27"/>
  <c r="IB138" i="27"/>
  <c r="IB137" i="27"/>
  <c r="IB136" i="27"/>
  <c r="IB135" i="27"/>
  <c r="IB134" i="27"/>
  <c r="IB133" i="27"/>
  <c r="IB132" i="27"/>
  <c r="IB131" i="27"/>
  <c r="IB130" i="27"/>
  <c r="IB129" i="27"/>
  <c r="IB128" i="27"/>
  <c r="IB127" i="27"/>
  <c r="IB126" i="27"/>
  <c r="IB125" i="27"/>
  <c r="IB124" i="27"/>
  <c r="IB123" i="27"/>
  <c r="IB122" i="27"/>
  <c r="IB121" i="27"/>
  <c r="IB120" i="27"/>
  <c r="IB119" i="27"/>
  <c r="IB118" i="27"/>
  <c r="IB117" i="27"/>
  <c r="IB116" i="27"/>
  <c r="IB115" i="27"/>
  <c r="IB114" i="27"/>
  <c r="IB113" i="27"/>
  <c r="IB112" i="27"/>
  <c r="IB111" i="27"/>
  <c r="IB110" i="27"/>
  <c r="IB109" i="27"/>
  <c r="IB108" i="27"/>
  <c r="IB107" i="27"/>
  <c r="IB106" i="27"/>
  <c r="IB105" i="27"/>
  <c r="IB104" i="27"/>
  <c r="IB103" i="27"/>
  <c r="IB102" i="27"/>
  <c r="IB101" i="27"/>
  <c r="IB100" i="27"/>
  <c r="IB99" i="27"/>
  <c r="IB98" i="27"/>
  <c r="IB97" i="27"/>
  <c r="IB96" i="27"/>
  <c r="IB95" i="27"/>
  <c r="IB94" i="27"/>
  <c r="IB93" i="27"/>
  <c r="IB92" i="27"/>
  <c r="IB91" i="27"/>
  <c r="IB90" i="27"/>
  <c r="IB89" i="27"/>
  <c r="IB88" i="27"/>
  <c r="IB87" i="27"/>
  <c r="IB86" i="27"/>
  <c r="IB85" i="27"/>
  <c r="IB84" i="27"/>
  <c r="IB83" i="27"/>
  <c r="IB82" i="27"/>
  <c r="IB81" i="27"/>
  <c r="IB80" i="27"/>
  <c r="IB79" i="27"/>
  <c r="IB78" i="27"/>
  <c r="IB77" i="27"/>
  <c r="IB76" i="27"/>
  <c r="IB75" i="27"/>
  <c r="IB74" i="27"/>
  <c r="IB73" i="27"/>
  <c r="IB72" i="27"/>
  <c r="IB71" i="27"/>
  <c r="IB70" i="27"/>
  <c r="IB69" i="27"/>
  <c r="IB68" i="27"/>
  <c r="IB67" i="27"/>
  <c r="IB66" i="27"/>
  <c r="IB65" i="27"/>
  <c r="IB64" i="27"/>
  <c r="IB63" i="27"/>
  <c r="IB62" i="27"/>
  <c r="IB61" i="27"/>
  <c r="IB60" i="27"/>
  <c r="IB59" i="27"/>
  <c r="P59" i="27"/>
  <c r="O59" i="27"/>
  <c r="N59" i="27"/>
  <c r="M59" i="27"/>
  <c r="I59" i="27"/>
  <c r="IB58" i="27"/>
  <c r="P58" i="27"/>
  <c r="O58" i="27"/>
  <c r="N58" i="27"/>
  <c r="M58" i="27"/>
  <c r="I58" i="27"/>
  <c r="IB57" i="27"/>
  <c r="P57" i="27"/>
  <c r="O57" i="27"/>
  <c r="N57" i="27"/>
  <c r="M57" i="27"/>
  <c r="I57" i="27"/>
  <c r="IB56" i="27"/>
  <c r="IB55" i="27"/>
  <c r="IB54" i="27"/>
  <c r="IB53" i="27"/>
  <c r="P53" i="27"/>
  <c r="O53" i="27"/>
  <c r="N53" i="27"/>
  <c r="M53" i="27"/>
  <c r="I53" i="27"/>
  <c r="IB52" i="27"/>
  <c r="P52" i="27"/>
  <c r="O52" i="27"/>
  <c r="N52" i="27"/>
  <c r="M52" i="27"/>
  <c r="I52" i="27"/>
  <c r="IB51" i="27"/>
  <c r="P51" i="27"/>
  <c r="O51" i="27"/>
  <c r="N51" i="27"/>
  <c r="M51" i="27"/>
  <c r="I51" i="27"/>
  <c r="IB50" i="27"/>
  <c r="P50" i="27"/>
  <c r="O50" i="27"/>
  <c r="N50" i="27"/>
  <c r="M50" i="27"/>
  <c r="I50" i="27"/>
  <c r="IB49" i="27"/>
  <c r="P49" i="27"/>
  <c r="O49" i="27"/>
  <c r="N49" i="27"/>
  <c r="M49" i="27"/>
  <c r="I49" i="27"/>
  <c r="IB48" i="27"/>
  <c r="P48" i="27"/>
  <c r="O48" i="27"/>
  <c r="N48" i="27"/>
  <c r="M48" i="27"/>
  <c r="I48" i="27"/>
  <c r="IB47" i="27"/>
  <c r="P47" i="27"/>
  <c r="O47" i="27"/>
  <c r="N47" i="27"/>
  <c r="M47" i="27"/>
  <c r="I47" i="27"/>
  <c r="IB46" i="27"/>
  <c r="IB45" i="27"/>
  <c r="IB44" i="27"/>
  <c r="IB43" i="27"/>
  <c r="P43" i="27"/>
  <c r="O43" i="27"/>
  <c r="N43" i="27"/>
  <c r="M43" i="27"/>
  <c r="I43" i="27"/>
  <c r="IB42" i="27"/>
  <c r="P42" i="27"/>
  <c r="O42" i="27"/>
  <c r="N42" i="27"/>
  <c r="M42" i="27"/>
  <c r="I42" i="27"/>
  <c r="IB41" i="27"/>
  <c r="P41" i="27"/>
  <c r="O41" i="27"/>
  <c r="N41" i="27"/>
  <c r="M41" i="27"/>
  <c r="I41" i="27"/>
  <c r="IB40" i="27"/>
  <c r="P40" i="27"/>
  <c r="O40" i="27"/>
  <c r="N40" i="27"/>
  <c r="M40" i="27"/>
  <c r="I40" i="27"/>
  <c r="IB39" i="27"/>
  <c r="P39" i="27"/>
  <c r="O39" i="27"/>
  <c r="N39" i="27"/>
  <c r="M39" i="27"/>
  <c r="I39" i="27"/>
  <c r="IB38" i="27"/>
  <c r="IB37" i="27"/>
  <c r="IB36" i="27"/>
  <c r="IB35" i="27"/>
  <c r="P35" i="27"/>
  <c r="O35" i="27"/>
  <c r="N35" i="27"/>
  <c r="M35" i="27"/>
  <c r="I35" i="27"/>
  <c r="IB34" i="27"/>
  <c r="P34" i="27"/>
  <c r="O34" i="27"/>
  <c r="N34" i="27"/>
  <c r="M34" i="27"/>
  <c r="I34" i="27"/>
  <c r="IB33" i="27"/>
  <c r="P33" i="27"/>
  <c r="O33" i="27"/>
  <c r="N33" i="27"/>
  <c r="M33" i="27"/>
  <c r="I33" i="27"/>
  <c r="IB32" i="27"/>
  <c r="P32" i="27"/>
  <c r="O32" i="27"/>
  <c r="N32" i="27"/>
  <c r="M32" i="27"/>
  <c r="I32" i="27"/>
  <c r="IB31" i="27"/>
  <c r="P31" i="27"/>
  <c r="O31" i="27"/>
  <c r="N31" i="27"/>
  <c r="M31" i="27"/>
  <c r="I31" i="27"/>
  <c r="IB30" i="27"/>
  <c r="P30" i="27"/>
  <c r="O30" i="27"/>
  <c r="N30" i="27"/>
  <c r="M30" i="27"/>
  <c r="I30" i="27"/>
  <c r="IB29" i="27"/>
  <c r="P29" i="27"/>
  <c r="O29" i="27"/>
  <c r="N29" i="27"/>
  <c r="M29" i="27"/>
  <c r="I29" i="27"/>
  <c r="IB28" i="27"/>
  <c r="P28" i="27"/>
  <c r="O28" i="27"/>
  <c r="N28" i="27"/>
  <c r="M28" i="27"/>
  <c r="I28" i="27"/>
  <c r="IB27" i="27"/>
  <c r="IB26" i="27"/>
  <c r="IB25" i="27"/>
  <c r="IB24" i="27"/>
  <c r="P24" i="27"/>
  <c r="O24" i="27"/>
  <c r="N24" i="27"/>
  <c r="M24" i="27"/>
  <c r="I24" i="27"/>
  <c r="IB23" i="27"/>
  <c r="P23" i="27"/>
  <c r="O23" i="27"/>
  <c r="N23" i="27"/>
  <c r="M23" i="27"/>
  <c r="I23" i="27"/>
  <c r="IB22" i="27"/>
  <c r="P22" i="27"/>
  <c r="O22" i="27"/>
  <c r="N22" i="27"/>
  <c r="M22" i="27"/>
  <c r="I22" i="27"/>
  <c r="IB21" i="27"/>
  <c r="IB20" i="27"/>
  <c r="IB19" i="27"/>
  <c r="IB18" i="27"/>
  <c r="P18" i="27"/>
  <c r="O18" i="27"/>
  <c r="N18" i="27"/>
  <c r="M18" i="27"/>
  <c r="I18" i="27"/>
  <c r="IB17" i="27"/>
  <c r="P17" i="27"/>
  <c r="O17" i="27"/>
  <c r="N17" i="27"/>
  <c r="M17" i="27"/>
  <c r="I17" i="27"/>
  <c r="IB16" i="27"/>
  <c r="P16" i="27"/>
  <c r="O16" i="27"/>
  <c r="N16" i="27"/>
  <c r="M16" i="27"/>
  <c r="I16" i="27"/>
  <c r="IB15" i="27"/>
  <c r="P15" i="27"/>
  <c r="O15" i="27"/>
  <c r="N15" i="27"/>
  <c r="M15" i="27"/>
  <c r="I15" i="27"/>
  <c r="IB14" i="27"/>
  <c r="P14" i="27"/>
  <c r="O14" i="27"/>
  <c r="N14" i="27"/>
  <c r="M14" i="27"/>
  <c r="I14" i="27"/>
  <c r="IB13" i="27"/>
  <c r="P13" i="27"/>
  <c r="O13" i="27"/>
  <c r="N13" i="27"/>
  <c r="M13" i="27"/>
  <c r="I13" i="27"/>
  <c r="IB12" i="27"/>
  <c r="P12" i="27"/>
  <c r="O12" i="27"/>
  <c r="N12" i="27"/>
  <c r="M12" i="27"/>
  <c r="I12" i="27"/>
  <c r="IB11" i="27"/>
  <c r="IB10" i="27"/>
  <c r="IB9" i="27"/>
  <c r="IB8" i="27"/>
  <c r="IB7" i="27"/>
  <c r="IB6" i="27"/>
  <c r="IA6" i="27"/>
  <c r="E6" i="27"/>
  <c r="IB301" i="26"/>
  <c r="IB300" i="26"/>
  <c r="IB299" i="26"/>
  <c r="IB298" i="26"/>
  <c r="IB297" i="26"/>
  <c r="IB296" i="26"/>
  <c r="IB295" i="26"/>
  <c r="IB294" i="26"/>
  <c r="IB293" i="26"/>
  <c r="IB292" i="26"/>
  <c r="IB291" i="26"/>
  <c r="IB290" i="26"/>
  <c r="IB289" i="26"/>
  <c r="IB288" i="26"/>
  <c r="IB287" i="26"/>
  <c r="IB286" i="26"/>
  <c r="IB285" i="26"/>
  <c r="IB284" i="26"/>
  <c r="IB283" i="26"/>
  <c r="IB282" i="26"/>
  <c r="IB281" i="26"/>
  <c r="IB280" i="26"/>
  <c r="IB279" i="26"/>
  <c r="IB278" i="26"/>
  <c r="IB277" i="26"/>
  <c r="IB276" i="26"/>
  <c r="IB275" i="26"/>
  <c r="IB274" i="26"/>
  <c r="IB273" i="26"/>
  <c r="IB272" i="26"/>
  <c r="IB271" i="26"/>
  <c r="IB270" i="26"/>
  <c r="IB269" i="26"/>
  <c r="IB268" i="26"/>
  <c r="IB267" i="26"/>
  <c r="IB266" i="26"/>
  <c r="IB265" i="26"/>
  <c r="IB264" i="26"/>
  <c r="IB263" i="26"/>
  <c r="IB262" i="26"/>
  <c r="IB261" i="26"/>
  <c r="IB260" i="26"/>
  <c r="IB259" i="26"/>
  <c r="IB258" i="26"/>
  <c r="IB257" i="26"/>
  <c r="IB256" i="26"/>
  <c r="IB255" i="26"/>
  <c r="IB254" i="26"/>
  <c r="IB253" i="26"/>
  <c r="IB252" i="26"/>
  <c r="IB251" i="26"/>
  <c r="IB250" i="26"/>
  <c r="IB249" i="26"/>
  <c r="IB248" i="26"/>
  <c r="IB247" i="26"/>
  <c r="IB246" i="26"/>
  <c r="IB245" i="26"/>
  <c r="IB244" i="26"/>
  <c r="IB243" i="26"/>
  <c r="IB242" i="26"/>
  <c r="IB241" i="26"/>
  <c r="IB240" i="26"/>
  <c r="IB239" i="26"/>
  <c r="IB238" i="26"/>
  <c r="IB237" i="26"/>
  <c r="IB236" i="26"/>
  <c r="IB235" i="26"/>
  <c r="IB234" i="26"/>
  <c r="IB233" i="26"/>
  <c r="IB232" i="26"/>
  <c r="IB231" i="26"/>
  <c r="IB230" i="26"/>
  <c r="IB229" i="26"/>
  <c r="IB228" i="26"/>
  <c r="IB227" i="26"/>
  <c r="IB226" i="26"/>
  <c r="IB225" i="26"/>
  <c r="IB224" i="26"/>
  <c r="IB223" i="26"/>
  <c r="IB222" i="26"/>
  <c r="IB221" i="26"/>
  <c r="IB220" i="26"/>
  <c r="IB219" i="26"/>
  <c r="IB218" i="26"/>
  <c r="IB217" i="26"/>
  <c r="IB216" i="26"/>
  <c r="IB215" i="26"/>
  <c r="IB214" i="26"/>
  <c r="IB213" i="26"/>
  <c r="IB212" i="26"/>
  <c r="IB211" i="26"/>
  <c r="IB210" i="26"/>
  <c r="IB209" i="26"/>
  <c r="IB208" i="26"/>
  <c r="IB207" i="26"/>
  <c r="IB206" i="26"/>
  <c r="IB205" i="26"/>
  <c r="IB204" i="26"/>
  <c r="IB203" i="26"/>
  <c r="IB202" i="26"/>
  <c r="IB201" i="26"/>
  <c r="IB200" i="26"/>
  <c r="IB199" i="26"/>
  <c r="IB198" i="26"/>
  <c r="IB197" i="26"/>
  <c r="IB196" i="26"/>
  <c r="IB195" i="26"/>
  <c r="IB194" i="26"/>
  <c r="IB193" i="26"/>
  <c r="IB192" i="26"/>
  <c r="IB191" i="26"/>
  <c r="IB190" i="26"/>
  <c r="IB189" i="26"/>
  <c r="IB188" i="26"/>
  <c r="IB187" i="26"/>
  <c r="IB186" i="26"/>
  <c r="IB185" i="26"/>
  <c r="IB184" i="26"/>
  <c r="IB183" i="26"/>
  <c r="IB182" i="26"/>
  <c r="IB181" i="26"/>
  <c r="IB180" i="26"/>
  <c r="IB179" i="26"/>
  <c r="IB178" i="26"/>
  <c r="IB177" i="26"/>
  <c r="IB176" i="26"/>
  <c r="IB175" i="26"/>
  <c r="IB174" i="26"/>
  <c r="IB173" i="26"/>
  <c r="IB172" i="26"/>
  <c r="IB171" i="26"/>
  <c r="IB170" i="26"/>
  <c r="IB169" i="26"/>
  <c r="IB168" i="26"/>
  <c r="IB167" i="26"/>
  <c r="IB166" i="26"/>
  <c r="IB165" i="26"/>
  <c r="IB164" i="26"/>
  <c r="IB163" i="26"/>
  <c r="IB162" i="26"/>
  <c r="IB161" i="26"/>
  <c r="IB160" i="26"/>
  <c r="IB159" i="26"/>
  <c r="IB158" i="26"/>
  <c r="IB157" i="26"/>
  <c r="IB156" i="26"/>
  <c r="IB155" i="26"/>
  <c r="IB154" i="26"/>
  <c r="IB153" i="26"/>
  <c r="IB152" i="26"/>
  <c r="IB151" i="26"/>
  <c r="IB150" i="26"/>
  <c r="IB149" i="26"/>
  <c r="IB148" i="26"/>
  <c r="IB147" i="26"/>
  <c r="IB146" i="26"/>
  <c r="IB145" i="26"/>
  <c r="IB144" i="26"/>
  <c r="IB143" i="26"/>
  <c r="IB142" i="26"/>
  <c r="IB141" i="26"/>
  <c r="IB140" i="26"/>
  <c r="IB139" i="26"/>
  <c r="IB138" i="26"/>
  <c r="IB137" i="26"/>
  <c r="IB136" i="26"/>
  <c r="IB135" i="26"/>
  <c r="IB134" i="26"/>
  <c r="IB133" i="26"/>
  <c r="IB132" i="26"/>
  <c r="IB131" i="26"/>
  <c r="IB130" i="26"/>
  <c r="IB129" i="26"/>
  <c r="IB128" i="26"/>
  <c r="IB127" i="26"/>
  <c r="IB126" i="26"/>
  <c r="IB125" i="26"/>
  <c r="IB124" i="26"/>
  <c r="IB123" i="26"/>
  <c r="IB122" i="26"/>
  <c r="IB121" i="26"/>
  <c r="IB120" i="26"/>
  <c r="IB119" i="26"/>
  <c r="IB118" i="26"/>
  <c r="IB117" i="26"/>
  <c r="IB116" i="26"/>
  <c r="IB115" i="26"/>
  <c r="IB114" i="26"/>
  <c r="IB113" i="26"/>
  <c r="IB112" i="26"/>
  <c r="IB111" i="26"/>
  <c r="IB110" i="26"/>
  <c r="IB109" i="26"/>
  <c r="IB108" i="26"/>
  <c r="IB107" i="26"/>
  <c r="IB106" i="26"/>
  <c r="IB105" i="26"/>
  <c r="IB104" i="26"/>
  <c r="IB103" i="26"/>
  <c r="IB102" i="26"/>
  <c r="IB101" i="26"/>
  <c r="IB100" i="26"/>
  <c r="IB99" i="26"/>
  <c r="IB98" i="26"/>
  <c r="IB97" i="26"/>
  <c r="IB96" i="26"/>
  <c r="IB95" i="26"/>
  <c r="IB94" i="26"/>
  <c r="IB93" i="26"/>
  <c r="IB92" i="26"/>
  <c r="IB91" i="26"/>
  <c r="IB90" i="26"/>
  <c r="IB89" i="26"/>
  <c r="IB88" i="26"/>
  <c r="IB87" i="26"/>
  <c r="IB86" i="26"/>
  <c r="IB85" i="26"/>
  <c r="IB84" i="26"/>
  <c r="IB83" i="26"/>
  <c r="IB82" i="26"/>
  <c r="IB81" i="26"/>
  <c r="IB80" i="26"/>
  <c r="IB79" i="26"/>
  <c r="IB78" i="26"/>
  <c r="IB77" i="26"/>
  <c r="IB76" i="26"/>
  <c r="IB75" i="26"/>
  <c r="IB74" i="26"/>
  <c r="IB73" i="26"/>
  <c r="IB72" i="26"/>
  <c r="IB71" i="26"/>
  <c r="IB70" i="26"/>
  <c r="IB69" i="26"/>
  <c r="IB68" i="26"/>
  <c r="IB67" i="26"/>
  <c r="IB66" i="26"/>
  <c r="IB65" i="26"/>
  <c r="IB64" i="26"/>
  <c r="IB63" i="26"/>
  <c r="IB62" i="26"/>
  <c r="IB61" i="26"/>
  <c r="IB60" i="26"/>
  <c r="IB59" i="26"/>
  <c r="P59" i="26"/>
  <c r="O59" i="26"/>
  <c r="N59" i="26"/>
  <c r="M59" i="26"/>
  <c r="I59" i="26"/>
  <c r="IB58" i="26"/>
  <c r="P58" i="26"/>
  <c r="O58" i="26"/>
  <c r="N58" i="26"/>
  <c r="M58" i="26"/>
  <c r="I58" i="26"/>
  <c r="IB57" i="26"/>
  <c r="P57" i="26"/>
  <c r="O57" i="26"/>
  <c r="N57" i="26"/>
  <c r="M57" i="26"/>
  <c r="I57" i="26"/>
  <c r="IB56" i="26"/>
  <c r="IB55" i="26"/>
  <c r="IB54" i="26"/>
  <c r="IB53" i="26"/>
  <c r="P53" i="26"/>
  <c r="O53" i="26"/>
  <c r="N53" i="26"/>
  <c r="M53" i="26"/>
  <c r="I53" i="26"/>
  <c r="IB52" i="26"/>
  <c r="P52" i="26"/>
  <c r="O52" i="26"/>
  <c r="N52" i="26"/>
  <c r="M52" i="26"/>
  <c r="I52" i="26"/>
  <c r="IB51" i="26"/>
  <c r="P51" i="26"/>
  <c r="O51" i="26"/>
  <c r="N51" i="26"/>
  <c r="M51" i="26"/>
  <c r="I51" i="26"/>
  <c r="IB50" i="26"/>
  <c r="P50" i="26"/>
  <c r="O50" i="26"/>
  <c r="N50" i="26"/>
  <c r="M50" i="26"/>
  <c r="I50" i="26"/>
  <c r="IB49" i="26"/>
  <c r="P49" i="26"/>
  <c r="O49" i="26"/>
  <c r="N49" i="26"/>
  <c r="M49" i="26"/>
  <c r="I49" i="26"/>
  <c r="IB48" i="26"/>
  <c r="P48" i="26"/>
  <c r="O48" i="26"/>
  <c r="N48" i="26"/>
  <c r="M48" i="26"/>
  <c r="I48" i="26"/>
  <c r="IB47" i="26"/>
  <c r="P47" i="26"/>
  <c r="O47" i="26"/>
  <c r="N47" i="26"/>
  <c r="M47" i="26"/>
  <c r="I47" i="26"/>
  <c r="IB46" i="26"/>
  <c r="IB45" i="26"/>
  <c r="IB44" i="26"/>
  <c r="IB43" i="26"/>
  <c r="P43" i="26"/>
  <c r="O43" i="26"/>
  <c r="N43" i="26"/>
  <c r="M43" i="26"/>
  <c r="I43" i="26"/>
  <c r="IB42" i="26"/>
  <c r="P42" i="26"/>
  <c r="O42" i="26"/>
  <c r="N42" i="26"/>
  <c r="M42" i="26"/>
  <c r="I42" i="26"/>
  <c r="IB41" i="26"/>
  <c r="P41" i="26"/>
  <c r="O41" i="26"/>
  <c r="N41" i="26"/>
  <c r="M41" i="26"/>
  <c r="I41" i="26"/>
  <c r="IB40" i="26"/>
  <c r="P40" i="26"/>
  <c r="O40" i="26"/>
  <c r="N40" i="26"/>
  <c r="M40" i="26"/>
  <c r="I40" i="26"/>
  <c r="IB39" i="26"/>
  <c r="P39" i="26"/>
  <c r="O39" i="26"/>
  <c r="N39" i="26"/>
  <c r="M39" i="26"/>
  <c r="I39" i="26"/>
  <c r="IB38" i="26"/>
  <c r="IB37" i="26"/>
  <c r="IB36" i="26"/>
  <c r="IB35" i="26"/>
  <c r="P35" i="26"/>
  <c r="O35" i="26"/>
  <c r="N35" i="26"/>
  <c r="M35" i="26"/>
  <c r="I35" i="26"/>
  <c r="IB34" i="26"/>
  <c r="P34" i="26"/>
  <c r="O34" i="26"/>
  <c r="N34" i="26"/>
  <c r="M34" i="26"/>
  <c r="I34" i="26"/>
  <c r="IB33" i="26"/>
  <c r="P33" i="26"/>
  <c r="O33" i="26"/>
  <c r="N33" i="26"/>
  <c r="M33" i="26"/>
  <c r="I33" i="26"/>
  <c r="IB32" i="26"/>
  <c r="P32" i="26"/>
  <c r="O32" i="26"/>
  <c r="N32" i="26"/>
  <c r="M32" i="26"/>
  <c r="I32" i="26"/>
  <c r="IB31" i="26"/>
  <c r="P31" i="26"/>
  <c r="O31" i="26"/>
  <c r="N31" i="26"/>
  <c r="M31" i="26"/>
  <c r="I31" i="26"/>
  <c r="IB30" i="26"/>
  <c r="P30" i="26"/>
  <c r="O30" i="26"/>
  <c r="N30" i="26"/>
  <c r="M30" i="26"/>
  <c r="I30" i="26"/>
  <c r="IB29" i="26"/>
  <c r="P29" i="26"/>
  <c r="O29" i="26"/>
  <c r="N29" i="26"/>
  <c r="M29" i="26"/>
  <c r="I29" i="26"/>
  <c r="IB28" i="26"/>
  <c r="P28" i="26"/>
  <c r="O28" i="26"/>
  <c r="N28" i="26"/>
  <c r="M28" i="26"/>
  <c r="I28" i="26"/>
  <c r="IB27" i="26"/>
  <c r="IB26" i="26"/>
  <c r="IB25" i="26"/>
  <c r="IB24" i="26"/>
  <c r="P24" i="26"/>
  <c r="O24" i="26"/>
  <c r="N24" i="26"/>
  <c r="M24" i="26"/>
  <c r="I24" i="26"/>
  <c r="IB23" i="26"/>
  <c r="P23" i="26"/>
  <c r="O23" i="26"/>
  <c r="N23" i="26"/>
  <c r="M23" i="26"/>
  <c r="I23" i="26"/>
  <c r="IB22" i="26"/>
  <c r="P22" i="26"/>
  <c r="O22" i="26"/>
  <c r="N22" i="26"/>
  <c r="M22" i="26"/>
  <c r="I22" i="26"/>
  <c r="IB21" i="26"/>
  <c r="IB20" i="26"/>
  <c r="IB19" i="26"/>
  <c r="IB18" i="26"/>
  <c r="P18" i="26"/>
  <c r="O18" i="26"/>
  <c r="N18" i="26"/>
  <c r="M18" i="26"/>
  <c r="I18" i="26"/>
  <c r="IB17" i="26"/>
  <c r="P17" i="26"/>
  <c r="O17" i="26"/>
  <c r="N17" i="26"/>
  <c r="M17" i="26"/>
  <c r="I17" i="26"/>
  <c r="IB16" i="26"/>
  <c r="P16" i="26"/>
  <c r="O16" i="26"/>
  <c r="N16" i="26"/>
  <c r="M16" i="26"/>
  <c r="I16" i="26"/>
  <c r="IB15" i="26"/>
  <c r="P15" i="26"/>
  <c r="O15" i="26"/>
  <c r="N15" i="26"/>
  <c r="M15" i="26"/>
  <c r="I15" i="26"/>
  <c r="IB14" i="26"/>
  <c r="P14" i="26"/>
  <c r="O14" i="26"/>
  <c r="N14" i="26"/>
  <c r="M14" i="26"/>
  <c r="I14" i="26"/>
  <c r="IB13" i="26"/>
  <c r="P13" i="26"/>
  <c r="O13" i="26"/>
  <c r="N13" i="26"/>
  <c r="M13" i="26"/>
  <c r="I13" i="26"/>
  <c r="IB12" i="26"/>
  <c r="P12" i="26"/>
  <c r="O12" i="26"/>
  <c r="N12" i="26"/>
  <c r="M12" i="26"/>
  <c r="I12" i="26"/>
  <c r="IB11" i="26"/>
  <c r="IB10" i="26"/>
  <c r="IB9" i="26"/>
  <c r="IB8" i="26"/>
  <c r="IB7" i="26"/>
  <c r="IB6" i="26"/>
  <c r="IA6" i="26"/>
  <c r="E6" i="26"/>
  <c r="IB301" i="25"/>
  <c r="IB300" i="25"/>
  <c r="IB299" i="25"/>
  <c r="IB298" i="25"/>
  <c r="IB297" i="25"/>
  <c r="IB296" i="25"/>
  <c r="IB295" i="25"/>
  <c r="IB294" i="25"/>
  <c r="IB293" i="25"/>
  <c r="IB292" i="25"/>
  <c r="IB291" i="25"/>
  <c r="IB290" i="25"/>
  <c r="IB289" i="25"/>
  <c r="IB288" i="25"/>
  <c r="IB287" i="25"/>
  <c r="IB286" i="25"/>
  <c r="IB285" i="25"/>
  <c r="IB284" i="25"/>
  <c r="IB283" i="25"/>
  <c r="IB282" i="25"/>
  <c r="IB281" i="25"/>
  <c r="IB280" i="25"/>
  <c r="IB279" i="25"/>
  <c r="IB278" i="25"/>
  <c r="IB277" i="25"/>
  <c r="IB276" i="25"/>
  <c r="IB275" i="25"/>
  <c r="IB274" i="25"/>
  <c r="IB273" i="25"/>
  <c r="IB272" i="25"/>
  <c r="IB271" i="25"/>
  <c r="IB270" i="25"/>
  <c r="IB269" i="25"/>
  <c r="IB268" i="25"/>
  <c r="IB267" i="25"/>
  <c r="IB266" i="25"/>
  <c r="IB265" i="25"/>
  <c r="IB264" i="25"/>
  <c r="IB263" i="25"/>
  <c r="IB262" i="25"/>
  <c r="IB261" i="25"/>
  <c r="IB260" i="25"/>
  <c r="IB259" i="25"/>
  <c r="IB258" i="25"/>
  <c r="IB257" i="25"/>
  <c r="IB256" i="25"/>
  <c r="IB255" i="25"/>
  <c r="IB254" i="25"/>
  <c r="IB253" i="25"/>
  <c r="IB252" i="25"/>
  <c r="IB251" i="25"/>
  <c r="IB250" i="25"/>
  <c r="IB249" i="25"/>
  <c r="IB248" i="25"/>
  <c r="IB247" i="25"/>
  <c r="IB246" i="25"/>
  <c r="IB245" i="25"/>
  <c r="IB244" i="25"/>
  <c r="IB243" i="25"/>
  <c r="IB242" i="25"/>
  <c r="IB241" i="25"/>
  <c r="IB240" i="25"/>
  <c r="IB239" i="25"/>
  <c r="IB238" i="25"/>
  <c r="IB237" i="25"/>
  <c r="IB236" i="25"/>
  <c r="IB235" i="25"/>
  <c r="IB234" i="25"/>
  <c r="IB233" i="25"/>
  <c r="IB232" i="25"/>
  <c r="IB231" i="25"/>
  <c r="IB230" i="25"/>
  <c r="IB229" i="25"/>
  <c r="IB228" i="25"/>
  <c r="IB227" i="25"/>
  <c r="IB226" i="25"/>
  <c r="IB225" i="25"/>
  <c r="IB224" i="25"/>
  <c r="IB223" i="25"/>
  <c r="IB222" i="25"/>
  <c r="IB221" i="25"/>
  <c r="IB220" i="25"/>
  <c r="IB219" i="25"/>
  <c r="IB218" i="25"/>
  <c r="IB217" i="25"/>
  <c r="IB216" i="25"/>
  <c r="IB215" i="25"/>
  <c r="IB214" i="25"/>
  <c r="IB213" i="25"/>
  <c r="IB212" i="25"/>
  <c r="IB211" i="25"/>
  <c r="IB210" i="25"/>
  <c r="IB209" i="25"/>
  <c r="IB208" i="25"/>
  <c r="IB207" i="25"/>
  <c r="IB206" i="25"/>
  <c r="IB205" i="25"/>
  <c r="IB204" i="25"/>
  <c r="IB203" i="25"/>
  <c r="IB202" i="25"/>
  <c r="IB201" i="25"/>
  <c r="IB200" i="25"/>
  <c r="IB199" i="25"/>
  <c r="IB198" i="25"/>
  <c r="IB197" i="25"/>
  <c r="IB196" i="25"/>
  <c r="IB195" i="25"/>
  <c r="IB194" i="25"/>
  <c r="IB193" i="25"/>
  <c r="IB192" i="25"/>
  <c r="IB191" i="25"/>
  <c r="IB190" i="25"/>
  <c r="IB189" i="25"/>
  <c r="IB188" i="25"/>
  <c r="IB187" i="25"/>
  <c r="IB186" i="25"/>
  <c r="IB185" i="25"/>
  <c r="IB184" i="25"/>
  <c r="IB183" i="25"/>
  <c r="IB182" i="25"/>
  <c r="IB181" i="25"/>
  <c r="IB180" i="25"/>
  <c r="IB179" i="25"/>
  <c r="IB178" i="25"/>
  <c r="IB177" i="25"/>
  <c r="IB176" i="25"/>
  <c r="IB175" i="25"/>
  <c r="IB174" i="25"/>
  <c r="IB173" i="25"/>
  <c r="IB172" i="25"/>
  <c r="IB171" i="25"/>
  <c r="IB170" i="25"/>
  <c r="IB169" i="25"/>
  <c r="IB168" i="25"/>
  <c r="IB167" i="25"/>
  <c r="IB166" i="25"/>
  <c r="IB165" i="25"/>
  <c r="IB164" i="25"/>
  <c r="IB163" i="25"/>
  <c r="IB162" i="25"/>
  <c r="IB161" i="25"/>
  <c r="IB160" i="25"/>
  <c r="IB159" i="25"/>
  <c r="IB158" i="25"/>
  <c r="IB157" i="25"/>
  <c r="IB156" i="25"/>
  <c r="IB155" i="25"/>
  <c r="IB154" i="25"/>
  <c r="IB153" i="25"/>
  <c r="IB152" i="25"/>
  <c r="IB151" i="25"/>
  <c r="IB150" i="25"/>
  <c r="IB149" i="25"/>
  <c r="IB148" i="25"/>
  <c r="IB147" i="25"/>
  <c r="IB146" i="25"/>
  <c r="IB145" i="25"/>
  <c r="IB144" i="25"/>
  <c r="IB143" i="25"/>
  <c r="IB142" i="25"/>
  <c r="IB141" i="25"/>
  <c r="IB140" i="25"/>
  <c r="IB139" i="25"/>
  <c r="IB138" i="25"/>
  <c r="IB137" i="25"/>
  <c r="IB136" i="25"/>
  <c r="IB135" i="25"/>
  <c r="IB134" i="25"/>
  <c r="IB133" i="25"/>
  <c r="IB132" i="25"/>
  <c r="IB131" i="25"/>
  <c r="IB130" i="25"/>
  <c r="IB129" i="25"/>
  <c r="IB128" i="25"/>
  <c r="IB127" i="25"/>
  <c r="IB126" i="25"/>
  <c r="IB125" i="25"/>
  <c r="IB124" i="25"/>
  <c r="IB123" i="25"/>
  <c r="IB122" i="25"/>
  <c r="IB121" i="25"/>
  <c r="IB120" i="25"/>
  <c r="IB119" i="25"/>
  <c r="IB118" i="25"/>
  <c r="IB117" i="25"/>
  <c r="IB116" i="25"/>
  <c r="IB115" i="25"/>
  <c r="IB114" i="25"/>
  <c r="IB113" i="25"/>
  <c r="IB112" i="25"/>
  <c r="IB111" i="25"/>
  <c r="IB110" i="25"/>
  <c r="IB109" i="25"/>
  <c r="IB108" i="25"/>
  <c r="IB107" i="25"/>
  <c r="IB106" i="25"/>
  <c r="IB105" i="25"/>
  <c r="IB104" i="25"/>
  <c r="IB103" i="25"/>
  <c r="IB102" i="25"/>
  <c r="IB101" i="25"/>
  <c r="IB100" i="25"/>
  <c r="IB99" i="25"/>
  <c r="IB98" i="25"/>
  <c r="IB97" i="25"/>
  <c r="IB96" i="25"/>
  <c r="IB95" i="25"/>
  <c r="IB94" i="25"/>
  <c r="IB93" i="25"/>
  <c r="IB92" i="25"/>
  <c r="IB91" i="25"/>
  <c r="IB90" i="25"/>
  <c r="IB89" i="25"/>
  <c r="IB88" i="25"/>
  <c r="IB87" i="25"/>
  <c r="IB86" i="25"/>
  <c r="IB85" i="25"/>
  <c r="IB84" i="25"/>
  <c r="IB83" i="25"/>
  <c r="IB82" i="25"/>
  <c r="IB81" i="25"/>
  <c r="IB80" i="25"/>
  <c r="IB79" i="25"/>
  <c r="IB78" i="25"/>
  <c r="IB77" i="25"/>
  <c r="IB76" i="25"/>
  <c r="IB75" i="25"/>
  <c r="IB74" i="25"/>
  <c r="IB73" i="25"/>
  <c r="IB72" i="25"/>
  <c r="IB71" i="25"/>
  <c r="IB70" i="25"/>
  <c r="IB69" i="25"/>
  <c r="IB68" i="25"/>
  <c r="IB67" i="25"/>
  <c r="IB66" i="25"/>
  <c r="IB65" i="25"/>
  <c r="IB64" i="25"/>
  <c r="IB63" i="25"/>
  <c r="IB62" i="25"/>
  <c r="IB61" i="25"/>
  <c r="K61" i="25"/>
  <c r="IB60" i="25"/>
  <c r="IB59" i="25"/>
  <c r="P59" i="25"/>
  <c r="O59" i="25"/>
  <c r="N59" i="25"/>
  <c r="M59" i="25"/>
  <c r="K59" i="25"/>
  <c r="I59" i="25"/>
  <c r="IB58" i="25"/>
  <c r="P58" i="25"/>
  <c r="O58" i="25"/>
  <c r="N58" i="25"/>
  <c r="M58" i="25"/>
  <c r="K58" i="25"/>
  <c r="I58" i="25"/>
  <c r="IB57" i="25"/>
  <c r="P57" i="25"/>
  <c r="P60" i="25" s="1"/>
  <c r="O57" i="25"/>
  <c r="N57" i="25"/>
  <c r="M57" i="25"/>
  <c r="K57" i="25"/>
  <c r="I57" i="25"/>
  <c r="I60" i="25" s="1"/>
  <c r="IB56" i="25"/>
  <c r="IB55" i="25"/>
  <c r="IB54" i="25"/>
  <c r="IB53" i="25"/>
  <c r="P53" i="25"/>
  <c r="O53" i="25"/>
  <c r="N53" i="25"/>
  <c r="M53" i="25"/>
  <c r="K53" i="25"/>
  <c r="I53" i="25"/>
  <c r="IB52" i="25"/>
  <c r="P52" i="25"/>
  <c r="O52" i="25"/>
  <c r="N52" i="25"/>
  <c r="M52" i="25"/>
  <c r="K52" i="25"/>
  <c r="I52" i="25"/>
  <c r="IB51" i="25"/>
  <c r="P51" i="25"/>
  <c r="O51" i="25"/>
  <c r="N51" i="25"/>
  <c r="M51" i="25"/>
  <c r="K51" i="25"/>
  <c r="I51" i="25"/>
  <c r="IB50" i="25"/>
  <c r="P50" i="25"/>
  <c r="O50" i="25"/>
  <c r="N50" i="25"/>
  <c r="M50" i="25"/>
  <c r="K50" i="25"/>
  <c r="I50" i="25"/>
  <c r="IB49" i="25"/>
  <c r="P49" i="25"/>
  <c r="O49" i="25"/>
  <c r="N49" i="25"/>
  <c r="M49" i="25"/>
  <c r="K49" i="25"/>
  <c r="I49" i="25"/>
  <c r="IB48" i="25"/>
  <c r="P48" i="25"/>
  <c r="O48" i="25"/>
  <c r="N48" i="25"/>
  <c r="M48" i="25"/>
  <c r="K48" i="25"/>
  <c r="I48" i="25"/>
  <c r="IB47" i="25"/>
  <c r="P47" i="25"/>
  <c r="P54" i="25" s="1"/>
  <c r="O47" i="25"/>
  <c r="N47" i="25"/>
  <c r="M47" i="25"/>
  <c r="K47" i="25"/>
  <c r="I47" i="25"/>
  <c r="IB46" i="25"/>
  <c r="IB45" i="25"/>
  <c r="IB44" i="25"/>
  <c r="H44" i="25"/>
  <c r="IB43" i="25"/>
  <c r="P43" i="25"/>
  <c r="O43" i="25"/>
  <c r="N43" i="25"/>
  <c r="M43" i="25"/>
  <c r="K43" i="25"/>
  <c r="I43" i="25"/>
  <c r="IB42" i="25"/>
  <c r="P42" i="25"/>
  <c r="O42" i="25"/>
  <c r="N42" i="25"/>
  <c r="M42" i="25"/>
  <c r="K42" i="25"/>
  <c r="I42" i="25"/>
  <c r="IB41" i="25"/>
  <c r="P41" i="25"/>
  <c r="O41" i="25"/>
  <c r="N41" i="25"/>
  <c r="M41" i="25"/>
  <c r="K41" i="25"/>
  <c r="I41" i="25"/>
  <c r="IB40" i="25"/>
  <c r="P40" i="25"/>
  <c r="O40" i="25"/>
  <c r="N40" i="25"/>
  <c r="M40" i="25"/>
  <c r="K40" i="25"/>
  <c r="I40" i="25"/>
  <c r="IB39" i="25"/>
  <c r="P39" i="25"/>
  <c r="O39" i="25"/>
  <c r="O44" i="25" s="1"/>
  <c r="N39" i="25"/>
  <c r="M39" i="25"/>
  <c r="K39" i="25"/>
  <c r="I39" i="25"/>
  <c r="IB38" i="25"/>
  <c r="IB37" i="25"/>
  <c r="IB36" i="25"/>
  <c r="H36" i="25"/>
  <c r="H62" i="25" s="1"/>
  <c r="IB35" i="25"/>
  <c r="P35" i="25"/>
  <c r="O35" i="25"/>
  <c r="N35" i="25"/>
  <c r="M35" i="25"/>
  <c r="K35" i="25"/>
  <c r="I35" i="25"/>
  <c r="IB34" i="25"/>
  <c r="P34" i="25"/>
  <c r="O34" i="25"/>
  <c r="N34" i="25"/>
  <c r="M34" i="25"/>
  <c r="K34" i="25"/>
  <c r="I34" i="25"/>
  <c r="IB33" i="25"/>
  <c r="P33" i="25"/>
  <c r="O33" i="25"/>
  <c r="N33" i="25"/>
  <c r="M33" i="25"/>
  <c r="K33" i="25"/>
  <c r="I33" i="25"/>
  <c r="IB32" i="25"/>
  <c r="P32" i="25"/>
  <c r="O32" i="25"/>
  <c r="N32" i="25"/>
  <c r="M32" i="25"/>
  <c r="K32" i="25"/>
  <c r="I32" i="25"/>
  <c r="IB31" i="25"/>
  <c r="P31" i="25"/>
  <c r="O31" i="25"/>
  <c r="N31" i="25"/>
  <c r="M31" i="25"/>
  <c r="K31" i="25"/>
  <c r="I31" i="25"/>
  <c r="IB30" i="25"/>
  <c r="P30" i="25"/>
  <c r="O30" i="25"/>
  <c r="N30" i="25"/>
  <c r="M30" i="25"/>
  <c r="K30" i="25"/>
  <c r="I30" i="25"/>
  <c r="IB29" i="25"/>
  <c r="P29" i="25"/>
  <c r="O29" i="25"/>
  <c r="N29" i="25"/>
  <c r="M29" i="25"/>
  <c r="K29" i="25"/>
  <c r="I29" i="25"/>
  <c r="IB28" i="25"/>
  <c r="P28" i="25"/>
  <c r="O28" i="25"/>
  <c r="O36" i="25" s="1"/>
  <c r="N28" i="25"/>
  <c r="M28" i="25"/>
  <c r="K28" i="25"/>
  <c r="I28" i="25"/>
  <c r="IB27" i="25"/>
  <c r="IB26" i="25"/>
  <c r="IB25" i="25"/>
  <c r="IB24" i="25"/>
  <c r="P24" i="25"/>
  <c r="O24" i="25"/>
  <c r="N24" i="25"/>
  <c r="M24" i="25"/>
  <c r="K24" i="25"/>
  <c r="I24" i="25"/>
  <c r="IB23" i="25"/>
  <c r="P23" i="25"/>
  <c r="O23" i="25"/>
  <c r="N23" i="25"/>
  <c r="M23" i="25"/>
  <c r="K23" i="25"/>
  <c r="I23" i="25"/>
  <c r="IB22" i="25"/>
  <c r="P22" i="25"/>
  <c r="O22" i="25"/>
  <c r="O25" i="25" s="1"/>
  <c r="N22" i="25"/>
  <c r="M22" i="25"/>
  <c r="K22" i="25"/>
  <c r="I22" i="25"/>
  <c r="IB21" i="25"/>
  <c r="IB20" i="25"/>
  <c r="IB19" i="25"/>
  <c r="IB18" i="25"/>
  <c r="P18" i="25"/>
  <c r="O18" i="25"/>
  <c r="N18" i="25"/>
  <c r="M18" i="25"/>
  <c r="K18" i="25"/>
  <c r="I18" i="25"/>
  <c r="IB17" i="25"/>
  <c r="P17" i="25"/>
  <c r="O17" i="25"/>
  <c r="N17" i="25"/>
  <c r="M17" i="25"/>
  <c r="K17" i="25"/>
  <c r="I17" i="25"/>
  <c r="IB16" i="25"/>
  <c r="P16" i="25"/>
  <c r="O16" i="25"/>
  <c r="N16" i="25"/>
  <c r="M16" i="25"/>
  <c r="K16" i="25"/>
  <c r="I16" i="25"/>
  <c r="IB15" i="25"/>
  <c r="P15" i="25"/>
  <c r="O15" i="25"/>
  <c r="N15" i="25"/>
  <c r="M15" i="25"/>
  <c r="K15" i="25"/>
  <c r="I15" i="25"/>
  <c r="IB14" i="25"/>
  <c r="P14" i="25"/>
  <c r="O14" i="25"/>
  <c r="N14" i="25"/>
  <c r="M14" i="25"/>
  <c r="K14" i="25"/>
  <c r="I14" i="25"/>
  <c r="IB13" i="25"/>
  <c r="P13" i="25"/>
  <c r="O13" i="25"/>
  <c r="N13" i="25"/>
  <c r="M13" i="25"/>
  <c r="K13" i="25"/>
  <c r="I13" i="25"/>
  <c r="IB12" i="25"/>
  <c r="P12" i="25"/>
  <c r="O12" i="25"/>
  <c r="O19" i="25" s="1"/>
  <c r="N12" i="25"/>
  <c r="M12" i="25"/>
  <c r="K12" i="25"/>
  <c r="I12" i="25"/>
  <c r="IB11" i="25"/>
  <c r="IB10" i="25"/>
  <c r="IB9" i="25"/>
  <c r="IB8" i="25"/>
  <c r="IB7" i="25"/>
  <c r="IB6" i="25"/>
  <c r="IA6" i="25"/>
  <c r="E6" i="25"/>
  <c r="IB301" i="24"/>
  <c r="IB300" i="24"/>
  <c r="IB299" i="24"/>
  <c r="IB298" i="24"/>
  <c r="IB297" i="24"/>
  <c r="IB296" i="24"/>
  <c r="IB295" i="24"/>
  <c r="IB294" i="24"/>
  <c r="IB293" i="24"/>
  <c r="IB292" i="24"/>
  <c r="IB291" i="24"/>
  <c r="IB290" i="24"/>
  <c r="IB289" i="24"/>
  <c r="IB288" i="24"/>
  <c r="IB287" i="24"/>
  <c r="IB286" i="24"/>
  <c r="IB285" i="24"/>
  <c r="IB284" i="24"/>
  <c r="IB283" i="24"/>
  <c r="IB282" i="24"/>
  <c r="IB281" i="24"/>
  <c r="IB280" i="24"/>
  <c r="IB279" i="24"/>
  <c r="IB278" i="24"/>
  <c r="IB277" i="24"/>
  <c r="IB276" i="24"/>
  <c r="IB275" i="24"/>
  <c r="IB274" i="24"/>
  <c r="IB273" i="24"/>
  <c r="IB272" i="24"/>
  <c r="IB271" i="24"/>
  <c r="IB270" i="24"/>
  <c r="IB269" i="24"/>
  <c r="IB268" i="24"/>
  <c r="IB267" i="24"/>
  <c r="IB266" i="24"/>
  <c r="IB265" i="24"/>
  <c r="IB264" i="24"/>
  <c r="IB263" i="24"/>
  <c r="IB262" i="24"/>
  <c r="IB261" i="24"/>
  <c r="IB260" i="24"/>
  <c r="IB259" i="24"/>
  <c r="IB258" i="24"/>
  <c r="IB257" i="24"/>
  <c r="IB256" i="24"/>
  <c r="IB255" i="24"/>
  <c r="IB254" i="24"/>
  <c r="IB253" i="24"/>
  <c r="IB252" i="24"/>
  <c r="IB251" i="24"/>
  <c r="IB250" i="24"/>
  <c r="IB249" i="24"/>
  <c r="IB248" i="24"/>
  <c r="IB247" i="24"/>
  <c r="IB246" i="24"/>
  <c r="IB245" i="24"/>
  <c r="IB244" i="24"/>
  <c r="IB243" i="24"/>
  <c r="IB242" i="24"/>
  <c r="IB241" i="24"/>
  <c r="IB240" i="24"/>
  <c r="IB239" i="24"/>
  <c r="IB238" i="24"/>
  <c r="IB237" i="24"/>
  <c r="IB236" i="24"/>
  <c r="IB235" i="24"/>
  <c r="IB234" i="24"/>
  <c r="IB233" i="24"/>
  <c r="IB232" i="24"/>
  <c r="IB231" i="24"/>
  <c r="IB230" i="24"/>
  <c r="IB229" i="24"/>
  <c r="IB228" i="24"/>
  <c r="IB227" i="24"/>
  <c r="IB226" i="24"/>
  <c r="IB225" i="24"/>
  <c r="IB224" i="24"/>
  <c r="IB223" i="24"/>
  <c r="IB222" i="24"/>
  <c r="IB221" i="24"/>
  <c r="IB220" i="24"/>
  <c r="IB219" i="24"/>
  <c r="IB218" i="24"/>
  <c r="IB217" i="24"/>
  <c r="IB216" i="24"/>
  <c r="IB215" i="24"/>
  <c r="IB214" i="24"/>
  <c r="IB213" i="24"/>
  <c r="IB212" i="24"/>
  <c r="IB211" i="24"/>
  <c r="IB210" i="24"/>
  <c r="IB209" i="24"/>
  <c r="IB208" i="24"/>
  <c r="IB207" i="24"/>
  <c r="IB206" i="24"/>
  <c r="IB205" i="24"/>
  <c r="IB204" i="24"/>
  <c r="IB203" i="24"/>
  <c r="IB202" i="24"/>
  <c r="IB201" i="24"/>
  <c r="IB200" i="24"/>
  <c r="IB199" i="24"/>
  <c r="IB198" i="24"/>
  <c r="IB197" i="24"/>
  <c r="IB196" i="24"/>
  <c r="IB195" i="24"/>
  <c r="IB194" i="24"/>
  <c r="IB193" i="24"/>
  <c r="IB192" i="24"/>
  <c r="IB191" i="24"/>
  <c r="IB190" i="24"/>
  <c r="IB189" i="24"/>
  <c r="IB188" i="24"/>
  <c r="IB187" i="24"/>
  <c r="IB186" i="24"/>
  <c r="IB185" i="24"/>
  <c r="IB184" i="24"/>
  <c r="IB183" i="24"/>
  <c r="IB182" i="24"/>
  <c r="IB181" i="24"/>
  <c r="IB180" i="24"/>
  <c r="IB179" i="24"/>
  <c r="IB178" i="24"/>
  <c r="IB177" i="24"/>
  <c r="IB176" i="24"/>
  <c r="IB175" i="24"/>
  <c r="IB174" i="24"/>
  <c r="IB173" i="24"/>
  <c r="IB172" i="24"/>
  <c r="IB171" i="24"/>
  <c r="IB170" i="24"/>
  <c r="IB169" i="24"/>
  <c r="IB168" i="24"/>
  <c r="IB167" i="24"/>
  <c r="IB166" i="24"/>
  <c r="IB165" i="24"/>
  <c r="IB164" i="24"/>
  <c r="IB163" i="24"/>
  <c r="IB162" i="24"/>
  <c r="IB161" i="24"/>
  <c r="IB160" i="24"/>
  <c r="IB159" i="24"/>
  <c r="IB158" i="24"/>
  <c r="IB157" i="24"/>
  <c r="IB156" i="24"/>
  <c r="IB155" i="24"/>
  <c r="IB154" i="24"/>
  <c r="IB153" i="24"/>
  <c r="IB152" i="24"/>
  <c r="IB151" i="24"/>
  <c r="IB150" i="24"/>
  <c r="IB149" i="24"/>
  <c r="IB148" i="24"/>
  <c r="IB147" i="24"/>
  <c r="IB146" i="24"/>
  <c r="IB145" i="24"/>
  <c r="IB144" i="24"/>
  <c r="IB143" i="24"/>
  <c r="IB142" i="24"/>
  <c r="IB141" i="24"/>
  <c r="IB140" i="24"/>
  <c r="IB139" i="24"/>
  <c r="IB138" i="24"/>
  <c r="IB137" i="24"/>
  <c r="IB136" i="24"/>
  <c r="IB135" i="24"/>
  <c r="IB134" i="24"/>
  <c r="IB133" i="24"/>
  <c r="IB132" i="24"/>
  <c r="IB131" i="24"/>
  <c r="IB130" i="24"/>
  <c r="IB129" i="24"/>
  <c r="IB128" i="24"/>
  <c r="IB127" i="24"/>
  <c r="IB126" i="24"/>
  <c r="IB125" i="24"/>
  <c r="IB124" i="24"/>
  <c r="IB123" i="24"/>
  <c r="IB122" i="24"/>
  <c r="IB121" i="24"/>
  <c r="IB120" i="24"/>
  <c r="IB119" i="24"/>
  <c r="IB118" i="24"/>
  <c r="IB117" i="24"/>
  <c r="IB116" i="24"/>
  <c r="IB115" i="24"/>
  <c r="IB114" i="24"/>
  <c r="IB113" i="24"/>
  <c r="IB112" i="24"/>
  <c r="IB111" i="24"/>
  <c r="IB110" i="24"/>
  <c r="IB109" i="24"/>
  <c r="IB108" i="24"/>
  <c r="IB107" i="24"/>
  <c r="IB106" i="24"/>
  <c r="IB105" i="24"/>
  <c r="IB104" i="24"/>
  <c r="IB103" i="24"/>
  <c r="IB102" i="24"/>
  <c r="IB101" i="24"/>
  <c r="IB100" i="24"/>
  <c r="IB99" i="24"/>
  <c r="IB98" i="24"/>
  <c r="IB97" i="24"/>
  <c r="IB96" i="24"/>
  <c r="IB95" i="24"/>
  <c r="IB94" i="24"/>
  <c r="IB93" i="24"/>
  <c r="IB92" i="24"/>
  <c r="IB91" i="24"/>
  <c r="IB90" i="24"/>
  <c r="IB89" i="24"/>
  <c r="IB88" i="24"/>
  <c r="IB87" i="24"/>
  <c r="IB86" i="24"/>
  <c r="IB85" i="24"/>
  <c r="IB84" i="24"/>
  <c r="IB83" i="24"/>
  <c r="IB82" i="24"/>
  <c r="IB81" i="24"/>
  <c r="IB80" i="24"/>
  <c r="IB79" i="24"/>
  <c r="IB78" i="24"/>
  <c r="IB77" i="24"/>
  <c r="IB76" i="24"/>
  <c r="IB75" i="24"/>
  <c r="IB74" i="24"/>
  <c r="IB73" i="24"/>
  <c r="IB72" i="24"/>
  <c r="IB71" i="24"/>
  <c r="IB70" i="24"/>
  <c r="IB69" i="24"/>
  <c r="IB68" i="24"/>
  <c r="IB67" i="24"/>
  <c r="IB66" i="24"/>
  <c r="IB65" i="24"/>
  <c r="IB64" i="24"/>
  <c r="IB63" i="24"/>
  <c r="IB62" i="24"/>
  <c r="IB61" i="24"/>
  <c r="K61" i="24"/>
  <c r="IB60" i="24"/>
  <c r="IB59" i="24"/>
  <c r="P59" i="24"/>
  <c r="O59" i="24"/>
  <c r="N59" i="24"/>
  <c r="M59" i="24"/>
  <c r="K59" i="24"/>
  <c r="I59" i="24"/>
  <c r="IB58" i="24"/>
  <c r="P58" i="24"/>
  <c r="O58" i="24"/>
  <c r="N58" i="24"/>
  <c r="M58" i="24"/>
  <c r="K58" i="24"/>
  <c r="I58" i="24"/>
  <c r="IB57" i="24"/>
  <c r="P57" i="24"/>
  <c r="O57" i="24"/>
  <c r="N57" i="24"/>
  <c r="M57" i="24"/>
  <c r="K57" i="24"/>
  <c r="I57" i="24"/>
  <c r="I60" i="24" s="1"/>
  <c r="IB56" i="24"/>
  <c r="IB55" i="24"/>
  <c r="IB54" i="24"/>
  <c r="IB53" i="24"/>
  <c r="P53" i="24"/>
  <c r="O53" i="24"/>
  <c r="N53" i="24"/>
  <c r="M53" i="24"/>
  <c r="K53" i="24"/>
  <c r="I53" i="24"/>
  <c r="IB52" i="24"/>
  <c r="P52" i="24"/>
  <c r="O52" i="24"/>
  <c r="N52" i="24"/>
  <c r="M52" i="24"/>
  <c r="K52" i="24"/>
  <c r="I52" i="24"/>
  <c r="IB51" i="24"/>
  <c r="P51" i="24"/>
  <c r="O51" i="24"/>
  <c r="N51" i="24"/>
  <c r="M51" i="24"/>
  <c r="K51" i="24"/>
  <c r="I51" i="24"/>
  <c r="IB50" i="24"/>
  <c r="P50" i="24"/>
  <c r="O50" i="24"/>
  <c r="N50" i="24"/>
  <c r="M50" i="24"/>
  <c r="K50" i="24"/>
  <c r="I50" i="24"/>
  <c r="IB49" i="24"/>
  <c r="P49" i="24"/>
  <c r="O49" i="24"/>
  <c r="N49" i="24"/>
  <c r="M49" i="24"/>
  <c r="K49" i="24"/>
  <c r="I49" i="24"/>
  <c r="IB48" i="24"/>
  <c r="P48" i="24"/>
  <c r="O48" i="24"/>
  <c r="N48" i="24"/>
  <c r="M48" i="24"/>
  <c r="K48" i="24"/>
  <c r="I48" i="24"/>
  <c r="IB47" i="24"/>
  <c r="P47" i="24"/>
  <c r="O47" i="24"/>
  <c r="N47" i="24"/>
  <c r="M47" i="24"/>
  <c r="K47" i="24"/>
  <c r="I47" i="24"/>
  <c r="IB46" i="24"/>
  <c r="IB45" i="24"/>
  <c r="IB44" i="24"/>
  <c r="H44" i="24"/>
  <c r="H62" i="24" s="1"/>
  <c r="IB43" i="24"/>
  <c r="P43" i="24"/>
  <c r="O43" i="24"/>
  <c r="N43" i="24"/>
  <c r="M43" i="24"/>
  <c r="K43" i="24"/>
  <c r="I43" i="24"/>
  <c r="IB42" i="24"/>
  <c r="P42" i="24"/>
  <c r="O42" i="24"/>
  <c r="N42" i="24"/>
  <c r="M42" i="24"/>
  <c r="K42" i="24"/>
  <c r="I42" i="24"/>
  <c r="IB41" i="24"/>
  <c r="P41" i="24"/>
  <c r="O41" i="24"/>
  <c r="N41" i="24"/>
  <c r="M41" i="24"/>
  <c r="K41" i="24"/>
  <c r="I41" i="24"/>
  <c r="IB40" i="24"/>
  <c r="P40" i="24"/>
  <c r="O40" i="24"/>
  <c r="N40" i="24"/>
  <c r="M40" i="24"/>
  <c r="K40" i="24"/>
  <c r="I40" i="24"/>
  <c r="IB39" i="24"/>
  <c r="P39" i="24"/>
  <c r="O39" i="24"/>
  <c r="N39" i="24"/>
  <c r="M39" i="24"/>
  <c r="K39" i="24"/>
  <c r="I39" i="24"/>
  <c r="IB38" i="24"/>
  <c r="IB37" i="24"/>
  <c r="IB36" i="24"/>
  <c r="H36" i="24"/>
  <c r="IB35" i="24"/>
  <c r="P35" i="24"/>
  <c r="O35" i="24"/>
  <c r="N35" i="24"/>
  <c r="M35" i="24"/>
  <c r="K35" i="24"/>
  <c r="I35" i="24"/>
  <c r="IB34" i="24"/>
  <c r="P34" i="24"/>
  <c r="O34" i="24"/>
  <c r="N34" i="24"/>
  <c r="M34" i="24"/>
  <c r="K34" i="24"/>
  <c r="I34" i="24"/>
  <c r="IB33" i="24"/>
  <c r="P33" i="24"/>
  <c r="O33" i="24"/>
  <c r="N33" i="24"/>
  <c r="M33" i="24"/>
  <c r="K33" i="24"/>
  <c r="I33" i="24"/>
  <c r="IB32" i="24"/>
  <c r="P32" i="24"/>
  <c r="O32" i="24"/>
  <c r="N32" i="24"/>
  <c r="M32" i="24"/>
  <c r="K32" i="24"/>
  <c r="I32" i="24"/>
  <c r="IB31" i="24"/>
  <c r="P31" i="24"/>
  <c r="O31" i="24"/>
  <c r="N31" i="24"/>
  <c r="M31" i="24"/>
  <c r="K31" i="24"/>
  <c r="I31" i="24"/>
  <c r="IB30" i="24"/>
  <c r="P30" i="24"/>
  <c r="O30" i="24"/>
  <c r="N30" i="24"/>
  <c r="M30" i="24"/>
  <c r="K30" i="24"/>
  <c r="I30" i="24"/>
  <c r="IB29" i="24"/>
  <c r="P29" i="24"/>
  <c r="O29" i="24"/>
  <c r="N29" i="24"/>
  <c r="M29" i="24"/>
  <c r="K29" i="24"/>
  <c r="I29" i="24"/>
  <c r="IB28" i="24"/>
  <c r="P28" i="24"/>
  <c r="O28" i="24"/>
  <c r="N28" i="24"/>
  <c r="M28" i="24"/>
  <c r="K28" i="24"/>
  <c r="I28" i="24"/>
  <c r="IB27" i="24"/>
  <c r="IB26" i="24"/>
  <c r="IB25" i="24"/>
  <c r="IB24" i="24"/>
  <c r="P24" i="24"/>
  <c r="O24" i="24"/>
  <c r="N24" i="24"/>
  <c r="M24" i="24"/>
  <c r="K24" i="24"/>
  <c r="I24" i="24"/>
  <c r="IB23" i="24"/>
  <c r="P23" i="24"/>
  <c r="O23" i="24"/>
  <c r="N23" i="24"/>
  <c r="M23" i="24"/>
  <c r="K23" i="24"/>
  <c r="I23" i="24"/>
  <c r="IB22" i="24"/>
  <c r="P22" i="24"/>
  <c r="O22" i="24"/>
  <c r="N22" i="24"/>
  <c r="M22" i="24"/>
  <c r="K22" i="24"/>
  <c r="I22" i="24"/>
  <c r="IB21" i="24"/>
  <c r="IB20" i="24"/>
  <c r="IB19" i="24"/>
  <c r="IB18" i="24"/>
  <c r="P18" i="24"/>
  <c r="O18" i="24"/>
  <c r="N18" i="24"/>
  <c r="M18" i="24"/>
  <c r="K18" i="24"/>
  <c r="I18" i="24"/>
  <c r="IB17" i="24"/>
  <c r="P17" i="24"/>
  <c r="O17" i="24"/>
  <c r="N17" i="24"/>
  <c r="M17" i="24"/>
  <c r="K17" i="24"/>
  <c r="I17" i="24"/>
  <c r="IB16" i="24"/>
  <c r="P16" i="24"/>
  <c r="O16" i="24"/>
  <c r="N16" i="24"/>
  <c r="M16" i="24"/>
  <c r="K16" i="24"/>
  <c r="I16" i="24"/>
  <c r="IB15" i="24"/>
  <c r="P15" i="24"/>
  <c r="O15" i="24"/>
  <c r="N15" i="24"/>
  <c r="M15" i="24"/>
  <c r="K15" i="24"/>
  <c r="I15" i="24"/>
  <c r="IB14" i="24"/>
  <c r="P14" i="24"/>
  <c r="O14" i="24"/>
  <c r="N14" i="24"/>
  <c r="M14" i="24"/>
  <c r="K14" i="24"/>
  <c r="I14" i="24"/>
  <c r="IB13" i="24"/>
  <c r="P13" i="24"/>
  <c r="O13" i="24"/>
  <c r="N13" i="24"/>
  <c r="M13" i="24"/>
  <c r="K13" i="24"/>
  <c r="I13" i="24"/>
  <c r="IB12" i="24"/>
  <c r="P12" i="24"/>
  <c r="O12" i="24"/>
  <c r="N12" i="24"/>
  <c r="M12" i="24"/>
  <c r="K12" i="24"/>
  <c r="I12" i="24"/>
  <c r="IB11" i="24"/>
  <c r="IB10" i="24"/>
  <c r="IB9" i="24"/>
  <c r="IB8" i="24"/>
  <c r="IB7" i="24"/>
  <c r="IB6" i="24"/>
  <c r="IA6" i="24"/>
  <c r="E6" i="24"/>
  <c r="IB301" i="23"/>
  <c r="IB300" i="23"/>
  <c r="IB299" i="23"/>
  <c r="IB298" i="23"/>
  <c r="IB297" i="23"/>
  <c r="IB296" i="23"/>
  <c r="IB295" i="23"/>
  <c r="IB294" i="23"/>
  <c r="IB293" i="23"/>
  <c r="IB292" i="23"/>
  <c r="IB291" i="23"/>
  <c r="IB290" i="23"/>
  <c r="IB289" i="23"/>
  <c r="IB288" i="23"/>
  <c r="IB287" i="23"/>
  <c r="IB286" i="23"/>
  <c r="IB285" i="23"/>
  <c r="IB284" i="23"/>
  <c r="IB283" i="23"/>
  <c r="IB282" i="23"/>
  <c r="IB281" i="23"/>
  <c r="IB280" i="23"/>
  <c r="IB279" i="23"/>
  <c r="IB278" i="23"/>
  <c r="IB277" i="23"/>
  <c r="IB276" i="23"/>
  <c r="IB275" i="23"/>
  <c r="IB274" i="23"/>
  <c r="IB273" i="23"/>
  <c r="IB272" i="23"/>
  <c r="IB271" i="23"/>
  <c r="IB270" i="23"/>
  <c r="IB269" i="23"/>
  <c r="IB268" i="23"/>
  <c r="IB267" i="23"/>
  <c r="IB266" i="23"/>
  <c r="IB265" i="23"/>
  <c r="IB264" i="23"/>
  <c r="IB263" i="23"/>
  <c r="IB262" i="23"/>
  <c r="IB261" i="23"/>
  <c r="IB260" i="23"/>
  <c r="IB259" i="23"/>
  <c r="IB258" i="23"/>
  <c r="IB257" i="23"/>
  <c r="IB256" i="23"/>
  <c r="IB255" i="23"/>
  <c r="IB254" i="23"/>
  <c r="IB253" i="23"/>
  <c r="IB252" i="23"/>
  <c r="IB251" i="23"/>
  <c r="IB250" i="23"/>
  <c r="IB249" i="23"/>
  <c r="IB248" i="23"/>
  <c r="IB247" i="23"/>
  <c r="IB246" i="23"/>
  <c r="IB245" i="23"/>
  <c r="IB244" i="23"/>
  <c r="IB243" i="23"/>
  <c r="IB242" i="23"/>
  <c r="IB241" i="23"/>
  <c r="IB240" i="23"/>
  <c r="IB239" i="23"/>
  <c r="IB238" i="23"/>
  <c r="IB237" i="23"/>
  <c r="IB236" i="23"/>
  <c r="IB235" i="23"/>
  <c r="IB234" i="23"/>
  <c r="IB233" i="23"/>
  <c r="IB232" i="23"/>
  <c r="IB231" i="23"/>
  <c r="IB230" i="23"/>
  <c r="IB229" i="23"/>
  <c r="IB228" i="23"/>
  <c r="IB227" i="23"/>
  <c r="IB226" i="23"/>
  <c r="IB225" i="23"/>
  <c r="IB224" i="23"/>
  <c r="IB223" i="23"/>
  <c r="IB222" i="23"/>
  <c r="IB221" i="23"/>
  <c r="IB220" i="23"/>
  <c r="IB219" i="23"/>
  <c r="IB218" i="23"/>
  <c r="IB217" i="23"/>
  <c r="IB216" i="23"/>
  <c r="IB215" i="23"/>
  <c r="IB214" i="23"/>
  <c r="IB213" i="23"/>
  <c r="IB212" i="23"/>
  <c r="IB211" i="23"/>
  <c r="IB210" i="23"/>
  <c r="IB209" i="23"/>
  <c r="IB208" i="23"/>
  <c r="IB207" i="23"/>
  <c r="IB206" i="23"/>
  <c r="IB205" i="23"/>
  <c r="IB204" i="23"/>
  <c r="IB203" i="23"/>
  <c r="IB202" i="23"/>
  <c r="IB201" i="23"/>
  <c r="IB200" i="23"/>
  <c r="IB199" i="23"/>
  <c r="IB198" i="23"/>
  <c r="IB197" i="23"/>
  <c r="IB196" i="23"/>
  <c r="IB195" i="23"/>
  <c r="IB194" i="23"/>
  <c r="IB193" i="23"/>
  <c r="IB192" i="23"/>
  <c r="IB191" i="23"/>
  <c r="IB190" i="23"/>
  <c r="IB189" i="23"/>
  <c r="IB188" i="23"/>
  <c r="IB187" i="23"/>
  <c r="IB186" i="23"/>
  <c r="IB185" i="23"/>
  <c r="IB184" i="23"/>
  <c r="IB183" i="23"/>
  <c r="IB182" i="23"/>
  <c r="IB181" i="23"/>
  <c r="IB180" i="23"/>
  <c r="IB179" i="23"/>
  <c r="IB178" i="23"/>
  <c r="IB177" i="23"/>
  <c r="IB176" i="23"/>
  <c r="IB175" i="23"/>
  <c r="IB174" i="23"/>
  <c r="IB173" i="23"/>
  <c r="IB172" i="23"/>
  <c r="IB171" i="23"/>
  <c r="IB170" i="23"/>
  <c r="IB169" i="23"/>
  <c r="IB168" i="23"/>
  <c r="IB167" i="23"/>
  <c r="IB166" i="23"/>
  <c r="IB165" i="23"/>
  <c r="IB164" i="23"/>
  <c r="IB163" i="23"/>
  <c r="IB162" i="23"/>
  <c r="IB161" i="23"/>
  <c r="IB160" i="23"/>
  <c r="IB159" i="23"/>
  <c r="IB158" i="23"/>
  <c r="IB157" i="23"/>
  <c r="IB156" i="23"/>
  <c r="IB155" i="23"/>
  <c r="IB154" i="23"/>
  <c r="IB153" i="23"/>
  <c r="IB152" i="23"/>
  <c r="IB151" i="23"/>
  <c r="IB150" i="23"/>
  <c r="IB149" i="23"/>
  <c r="IB148" i="23"/>
  <c r="IB147" i="23"/>
  <c r="IB146" i="23"/>
  <c r="IB145" i="23"/>
  <c r="IB144" i="23"/>
  <c r="IB143" i="23"/>
  <c r="IB142" i="23"/>
  <c r="IB141" i="23"/>
  <c r="IB140" i="23"/>
  <c r="IB139" i="23"/>
  <c r="IB138" i="23"/>
  <c r="IB137" i="23"/>
  <c r="IB136" i="23"/>
  <c r="IB135" i="23"/>
  <c r="IB134" i="23"/>
  <c r="IB133" i="23"/>
  <c r="IB132" i="23"/>
  <c r="IB131" i="23"/>
  <c r="IB130" i="23"/>
  <c r="IB129" i="23"/>
  <c r="IB128" i="23"/>
  <c r="IB127" i="23"/>
  <c r="IB126" i="23"/>
  <c r="IB125" i="23"/>
  <c r="IB124" i="23"/>
  <c r="IB123" i="23"/>
  <c r="IB122" i="23"/>
  <c r="IB121" i="23"/>
  <c r="IB120" i="23"/>
  <c r="IB119" i="23"/>
  <c r="IB118" i="23"/>
  <c r="IB117" i="23"/>
  <c r="IB116" i="23"/>
  <c r="IB115" i="23"/>
  <c r="IB114" i="23"/>
  <c r="IB113" i="23"/>
  <c r="IB112" i="23"/>
  <c r="IB111" i="23"/>
  <c r="IB110" i="23"/>
  <c r="IB109" i="23"/>
  <c r="IB108" i="23"/>
  <c r="IB107" i="23"/>
  <c r="IB106" i="23"/>
  <c r="IB105" i="23"/>
  <c r="IB104" i="23"/>
  <c r="IB103" i="23"/>
  <c r="IB102" i="23"/>
  <c r="IB101" i="23"/>
  <c r="IB100" i="23"/>
  <c r="IB99" i="23"/>
  <c r="IB98" i="23"/>
  <c r="IB97" i="23"/>
  <c r="IB96" i="23"/>
  <c r="IB95" i="23"/>
  <c r="IB94" i="23"/>
  <c r="IB93" i="23"/>
  <c r="IB92" i="23"/>
  <c r="IB91" i="23"/>
  <c r="IB90" i="23"/>
  <c r="IB89" i="23"/>
  <c r="IB88" i="23"/>
  <c r="IB87" i="23"/>
  <c r="IB86" i="23"/>
  <c r="IB85" i="23"/>
  <c r="IB84" i="23"/>
  <c r="IB83" i="23"/>
  <c r="IB82" i="23"/>
  <c r="IB81" i="23"/>
  <c r="IB80" i="23"/>
  <c r="IB79" i="23"/>
  <c r="IB78" i="23"/>
  <c r="IB77" i="23"/>
  <c r="IB76" i="23"/>
  <c r="IB75" i="23"/>
  <c r="IB74" i="23"/>
  <c r="IB73" i="23"/>
  <c r="IB72" i="23"/>
  <c r="IB71" i="23"/>
  <c r="IB70" i="23"/>
  <c r="IB69" i="23"/>
  <c r="IB68" i="23"/>
  <c r="IB67" i="23"/>
  <c r="IB66" i="23"/>
  <c r="IB65" i="23"/>
  <c r="IB64" i="23"/>
  <c r="IB63" i="23"/>
  <c r="IB62" i="23"/>
  <c r="IB61" i="23"/>
  <c r="K61" i="23"/>
  <c r="IB60" i="23"/>
  <c r="IB59" i="23"/>
  <c r="P59" i="23"/>
  <c r="O59" i="23"/>
  <c r="N59" i="23"/>
  <c r="M59" i="23"/>
  <c r="K59" i="23"/>
  <c r="I59" i="23"/>
  <c r="IB58" i="23"/>
  <c r="P58" i="23"/>
  <c r="O58" i="23"/>
  <c r="N58" i="23"/>
  <c r="M58" i="23"/>
  <c r="K58" i="23"/>
  <c r="I58" i="23"/>
  <c r="IB57" i="23"/>
  <c r="P57" i="23"/>
  <c r="O57" i="23"/>
  <c r="N57" i="23"/>
  <c r="N60" i="23" s="1"/>
  <c r="M57" i="23"/>
  <c r="K57" i="23"/>
  <c r="I57" i="23"/>
  <c r="IB56" i="23"/>
  <c r="IB55" i="23"/>
  <c r="IB54" i="23"/>
  <c r="IB53" i="23"/>
  <c r="P53" i="23"/>
  <c r="O53" i="23"/>
  <c r="N53" i="23"/>
  <c r="M53" i="23"/>
  <c r="K53" i="23"/>
  <c r="I53" i="23"/>
  <c r="IB52" i="23"/>
  <c r="P52" i="23"/>
  <c r="O52" i="23"/>
  <c r="N52" i="23"/>
  <c r="M52" i="23"/>
  <c r="K52" i="23"/>
  <c r="I52" i="23"/>
  <c r="IB51" i="23"/>
  <c r="P51" i="23"/>
  <c r="O51" i="23"/>
  <c r="N51" i="23"/>
  <c r="M51" i="23"/>
  <c r="K51" i="23"/>
  <c r="I51" i="23"/>
  <c r="IB50" i="23"/>
  <c r="P50" i="23"/>
  <c r="O50" i="23"/>
  <c r="N50" i="23"/>
  <c r="M50" i="23"/>
  <c r="K50" i="23"/>
  <c r="I50" i="23"/>
  <c r="IB49" i="23"/>
  <c r="P49" i="23"/>
  <c r="O49" i="23"/>
  <c r="N49" i="23"/>
  <c r="M49" i="23"/>
  <c r="K49" i="23"/>
  <c r="I49" i="23"/>
  <c r="IB48" i="23"/>
  <c r="P48" i="23"/>
  <c r="O48" i="23"/>
  <c r="N48" i="23"/>
  <c r="M48" i="23"/>
  <c r="K48" i="23"/>
  <c r="I48" i="23"/>
  <c r="IB47" i="23"/>
  <c r="P47" i="23"/>
  <c r="O47" i="23"/>
  <c r="N47" i="23"/>
  <c r="N54" i="23" s="1"/>
  <c r="M47" i="23"/>
  <c r="K47" i="23"/>
  <c r="I47" i="23"/>
  <c r="IB46" i="23"/>
  <c r="IB45" i="23"/>
  <c r="IB44" i="23"/>
  <c r="H44" i="23"/>
  <c r="IB43" i="23"/>
  <c r="P43" i="23"/>
  <c r="O43" i="23"/>
  <c r="N43" i="23"/>
  <c r="M43" i="23"/>
  <c r="K43" i="23"/>
  <c r="I43" i="23"/>
  <c r="IB42" i="23"/>
  <c r="P42" i="23"/>
  <c r="O42" i="23"/>
  <c r="N42" i="23"/>
  <c r="M42" i="23"/>
  <c r="K42" i="23"/>
  <c r="I42" i="23"/>
  <c r="IB41" i="23"/>
  <c r="P41" i="23"/>
  <c r="O41" i="23"/>
  <c r="N41" i="23"/>
  <c r="M41" i="23"/>
  <c r="K41" i="23"/>
  <c r="I41" i="23"/>
  <c r="IB40" i="23"/>
  <c r="P40" i="23"/>
  <c r="O40" i="23"/>
  <c r="N40" i="23"/>
  <c r="M40" i="23"/>
  <c r="K40" i="23"/>
  <c r="I40" i="23"/>
  <c r="IB39" i="23"/>
  <c r="P39" i="23"/>
  <c r="O39" i="23"/>
  <c r="N39" i="23"/>
  <c r="M39" i="23"/>
  <c r="M44" i="23" s="1"/>
  <c r="K39" i="23"/>
  <c r="I39" i="23"/>
  <c r="IB38" i="23"/>
  <c r="IB37" i="23"/>
  <c r="IB36" i="23"/>
  <c r="H36" i="23"/>
  <c r="IB35" i="23"/>
  <c r="P35" i="23"/>
  <c r="O35" i="23"/>
  <c r="N35" i="23"/>
  <c r="M35" i="23"/>
  <c r="K35" i="23"/>
  <c r="I35" i="23"/>
  <c r="IB34" i="23"/>
  <c r="P34" i="23"/>
  <c r="O34" i="23"/>
  <c r="N34" i="23"/>
  <c r="M34" i="23"/>
  <c r="K34" i="23"/>
  <c r="I34" i="23"/>
  <c r="IB33" i="23"/>
  <c r="P33" i="23"/>
  <c r="O33" i="23"/>
  <c r="N33" i="23"/>
  <c r="M33" i="23"/>
  <c r="K33" i="23"/>
  <c r="I33" i="23"/>
  <c r="IB32" i="23"/>
  <c r="P32" i="23"/>
  <c r="O32" i="23"/>
  <c r="N32" i="23"/>
  <c r="M32" i="23"/>
  <c r="K32" i="23"/>
  <c r="I32" i="23"/>
  <c r="IB31" i="23"/>
  <c r="P31" i="23"/>
  <c r="O31" i="23"/>
  <c r="N31" i="23"/>
  <c r="M31" i="23"/>
  <c r="K31" i="23"/>
  <c r="I31" i="23"/>
  <c r="IB30" i="23"/>
  <c r="P30" i="23"/>
  <c r="O30" i="23"/>
  <c r="N30" i="23"/>
  <c r="M30" i="23"/>
  <c r="K30" i="23"/>
  <c r="I30" i="23"/>
  <c r="IB29" i="23"/>
  <c r="P29" i="23"/>
  <c r="O29" i="23"/>
  <c r="N29" i="23"/>
  <c r="M29" i="23"/>
  <c r="K29" i="23"/>
  <c r="I29" i="23"/>
  <c r="IB28" i="23"/>
  <c r="P28" i="23"/>
  <c r="O28" i="23"/>
  <c r="N28" i="23"/>
  <c r="M28" i="23"/>
  <c r="M36" i="23" s="1"/>
  <c r="K28" i="23"/>
  <c r="I28" i="23"/>
  <c r="IB27" i="23"/>
  <c r="IB26" i="23"/>
  <c r="IB25" i="23"/>
  <c r="IB24" i="23"/>
  <c r="P24" i="23"/>
  <c r="O24" i="23"/>
  <c r="N24" i="23"/>
  <c r="M24" i="23"/>
  <c r="K24" i="23"/>
  <c r="I24" i="23"/>
  <c r="I25" i="23" s="1"/>
  <c r="IB23" i="23"/>
  <c r="P23" i="23"/>
  <c r="O23" i="23"/>
  <c r="N23" i="23"/>
  <c r="M23" i="23"/>
  <c r="K23" i="23"/>
  <c r="I23" i="23"/>
  <c r="IB22" i="23"/>
  <c r="P22" i="23"/>
  <c r="O22" i="23"/>
  <c r="N22" i="23"/>
  <c r="M22" i="23"/>
  <c r="M25" i="23" s="1"/>
  <c r="K22" i="23"/>
  <c r="I22" i="23"/>
  <c r="IB21" i="23"/>
  <c r="IB20" i="23"/>
  <c r="IB19" i="23"/>
  <c r="IB18" i="23"/>
  <c r="P18" i="23"/>
  <c r="O18" i="23"/>
  <c r="N18" i="23"/>
  <c r="M18" i="23"/>
  <c r="K18" i="23"/>
  <c r="I18" i="23"/>
  <c r="IB17" i="23"/>
  <c r="P17" i="23"/>
  <c r="O17" i="23"/>
  <c r="N17" i="23"/>
  <c r="M17" i="23"/>
  <c r="K17" i="23"/>
  <c r="I17" i="23"/>
  <c r="IB16" i="23"/>
  <c r="P16" i="23"/>
  <c r="O16" i="23"/>
  <c r="N16" i="23"/>
  <c r="M16" i="23"/>
  <c r="K16" i="23"/>
  <c r="I16" i="23"/>
  <c r="IB15" i="23"/>
  <c r="P15" i="23"/>
  <c r="O15" i="23"/>
  <c r="N15" i="23"/>
  <c r="M15" i="23"/>
  <c r="K15" i="23"/>
  <c r="I15" i="23"/>
  <c r="IB14" i="23"/>
  <c r="P14" i="23"/>
  <c r="O14" i="23"/>
  <c r="N14" i="23"/>
  <c r="M14" i="23"/>
  <c r="K14" i="23"/>
  <c r="I14" i="23"/>
  <c r="IB13" i="23"/>
  <c r="P13" i="23"/>
  <c r="O13" i="23"/>
  <c r="N13" i="23"/>
  <c r="M13" i="23"/>
  <c r="K13" i="23"/>
  <c r="I13" i="23"/>
  <c r="IB12" i="23"/>
  <c r="P12" i="23"/>
  <c r="O12" i="23"/>
  <c r="N12" i="23"/>
  <c r="M12" i="23"/>
  <c r="M19" i="23" s="1"/>
  <c r="K12" i="23"/>
  <c r="I12" i="23"/>
  <c r="IB11" i="23"/>
  <c r="IB10" i="23"/>
  <c r="IB9" i="23"/>
  <c r="IB8" i="23"/>
  <c r="IB7" i="23"/>
  <c r="IB6" i="23"/>
  <c r="IA6" i="23"/>
  <c r="E6" i="23"/>
  <c r="IB301" i="22"/>
  <c r="IB300" i="22"/>
  <c r="IB299" i="22"/>
  <c r="IB298" i="22"/>
  <c r="IB297" i="22"/>
  <c r="IB296" i="22"/>
  <c r="IB295" i="22"/>
  <c r="IB294" i="22"/>
  <c r="IB293" i="22"/>
  <c r="IB292" i="22"/>
  <c r="IB291" i="22"/>
  <c r="IB290" i="22"/>
  <c r="IB289" i="22"/>
  <c r="IB288" i="22"/>
  <c r="IB287" i="22"/>
  <c r="IB286" i="22"/>
  <c r="IB285" i="22"/>
  <c r="IB284" i="22"/>
  <c r="IB283" i="22"/>
  <c r="IB282" i="22"/>
  <c r="IB281" i="22"/>
  <c r="IB280" i="22"/>
  <c r="IB279" i="22"/>
  <c r="IB278" i="22"/>
  <c r="IB277" i="22"/>
  <c r="IB276" i="22"/>
  <c r="IB275" i="22"/>
  <c r="IB274" i="22"/>
  <c r="IB273" i="22"/>
  <c r="IB272" i="22"/>
  <c r="IB271" i="22"/>
  <c r="IB270" i="22"/>
  <c r="IB269" i="22"/>
  <c r="IB268" i="22"/>
  <c r="IB267" i="22"/>
  <c r="IB266" i="22"/>
  <c r="IB265" i="22"/>
  <c r="IB264" i="22"/>
  <c r="IB263" i="22"/>
  <c r="IB262" i="22"/>
  <c r="IB261" i="22"/>
  <c r="IB260" i="22"/>
  <c r="IB259" i="22"/>
  <c r="IB258" i="22"/>
  <c r="IB257" i="22"/>
  <c r="IB256" i="22"/>
  <c r="IB255" i="22"/>
  <c r="IB254" i="22"/>
  <c r="IB253" i="22"/>
  <c r="IB252" i="22"/>
  <c r="IB251" i="22"/>
  <c r="IB250" i="22"/>
  <c r="IB249" i="22"/>
  <c r="IB248" i="22"/>
  <c r="IB247" i="22"/>
  <c r="IB246" i="22"/>
  <c r="IB245" i="22"/>
  <c r="IB244" i="22"/>
  <c r="IB243" i="22"/>
  <c r="IB242" i="22"/>
  <c r="IB241" i="22"/>
  <c r="IB240" i="22"/>
  <c r="IB239" i="22"/>
  <c r="IB238" i="22"/>
  <c r="IB237" i="22"/>
  <c r="IB236" i="22"/>
  <c r="IB235" i="22"/>
  <c r="IB234" i="22"/>
  <c r="IB233" i="22"/>
  <c r="IB232" i="22"/>
  <c r="IB231" i="22"/>
  <c r="IB230" i="22"/>
  <c r="IB229" i="22"/>
  <c r="IB228" i="22"/>
  <c r="IB227" i="22"/>
  <c r="IB226" i="22"/>
  <c r="IB225" i="22"/>
  <c r="IB224" i="22"/>
  <c r="IB223" i="22"/>
  <c r="IB222" i="22"/>
  <c r="IB221" i="22"/>
  <c r="IB220" i="22"/>
  <c r="IB219" i="22"/>
  <c r="IB218" i="22"/>
  <c r="IB217" i="22"/>
  <c r="IB216" i="22"/>
  <c r="IB215" i="22"/>
  <c r="IB214" i="22"/>
  <c r="IB213" i="22"/>
  <c r="IB212" i="22"/>
  <c r="IB211" i="22"/>
  <c r="IB210" i="22"/>
  <c r="IB209" i="22"/>
  <c r="IB208" i="22"/>
  <c r="IB207" i="22"/>
  <c r="IB206" i="22"/>
  <c r="IB205" i="22"/>
  <c r="IB204" i="22"/>
  <c r="IB203" i="22"/>
  <c r="IB202" i="22"/>
  <c r="IB201" i="22"/>
  <c r="IB200" i="22"/>
  <c r="IB199" i="22"/>
  <c r="IB198" i="22"/>
  <c r="IB197" i="22"/>
  <c r="IB196" i="22"/>
  <c r="IB195" i="22"/>
  <c r="IB194" i="22"/>
  <c r="IB193" i="22"/>
  <c r="IB192" i="22"/>
  <c r="IB191" i="22"/>
  <c r="IB190" i="22"/>
  <c r="IB189" i="22"/>
  <c r="IB188" i="22"/>
  <c r="IB187" i="22"/>
  <c r="IB186" i="22"/>
  <c r="IB185" i="22"/>
  <c r="IB184" i="22"/>
  <c r="IB183" i="22"/>
  <c r="IB182" i="22"/>
  <c r="IB181" i="22"/>
  <c r="IB180" i="22"/>
  <c r="IB179" i="22"/>
  <c r="IB178" i="22"/>
  <c r="IB177" i="22"/>
  <c r="IB176" i="22"/>
  <c r="IB175" i="22"/>
  <c r="IB174" i="22"/>
  <c r="IB173" i="22"/>
  <c r="IB172" i="22"/>
  <c r="IB171" i="22"/>
  <c r="IB170" i="22"/>
  <c r="IB169" i="22"/>
  <c r="IB168" i="22"/>
  <c r="IB167" i="22"/>
  <c r="IB166" i="22"/>
  <c r="IB165" i="22"/>
  <c r="IB164" i="22"/>
  <c r="IB163" i="22"/>
  <c r="IB162" i="22"/>
  <c r="IB161" i="22"/>
  <c r="IB160" i="22"/>
  <c r="IB159" i="22"/>
  <c r="IB158" i="22"/>
  <c r="IB157" i="22"/>
  <c r="IB156" i="22"/>
  <c r="IB155" i="22"/>
  <c r="IB154" i="22"/>
  <c r="IB153" i="22"/>
  <c r="IB152" i="22"/>
  <c r="IB151" i="22"/>
  <c r="IB150" i="22"/>
  <c r="IB149" i="22"/>
  <c r="IB148" i="22"/>
  <c r="IB147" i="22"/>
  <c r="IB146" i="22"/>
  <c r="IB145" i="22"/>
  <c r="IB144" i="22"/>
  <c r="IB143" i="22"/>
  <c r="IB142" i="22"/>
  <c r="IB141" i="22"/>
  <c r="IB140" i="22"/>
  <c r="IB139" i="22"/>
  <c r="IB138" i="22"/>
  <c r="IB137" i="22"/>
  <c r="IB136" i="22"/>
  <c r="IB135" i="22"/>
  <c r="IB134" i="22"/>
  <c r="IB133" i="22"/>
  <c r="IB132" i="22"/>
  <c r="IB131" i="22"/>
  <c r="IB130" i="22"/>
  <c r="IB129" i="22"/>
  <c r="IB128" i="22"/>
  <c r="IB127" i="22"/>
  <c r="IB126" i="22"/>
  <c r="IB125" i="22"/>
  <c r="IB124" i="22"/>
  <c r="IB123" i="22"/>
  <c r="IB122" i="22"/>
  <c r="IB121" i="22"/>
  <c r="IB120" i="22"/>
  <c r="IB119" i="22"/>
  <c r="IB118" i="22"/>
  <c r="IB117" i="22"/>
  <c r="IB116" i="22"/>
  <c r="IB115" i="22"/>
  <c r="IB114" i="22"/>
  <c r="IB113" i="22"/>
  <c r="IB112" i="22"/>
  <c r="IB111" i="22"/>
  <c r="IB110" i="22"/>
  <c r="IB109" i="22"/>
  <c r="IB108" i="22"/>
  <c r="IB107" i="22"/>
  <c r="IB106" i="22"/>
  <c r="IB105" i="22"/>
  <c r="IB104" i="22"/>
  <c r="IB103" i="22"/>
  <c r="IB102" i="22"/>
  <c r="IB101" i="22"/>
  <c r="IB100" i="22"/>
  <c r="IB99" i="22"/>
  <c r="IB98" i="22"/>
  <c r="IB97" i="22"/>
  <c r="IB96" i="22"/>
  <c r="IB95" i="22"/>
  <c r="IB94" i="22"/>
  <c r="IB93" i="22"/>
  <c r="IB92" i="22"/>
  <c r="IB91" i="22"/>
  <c r="IB90" i="22"/>
  <c r="IB89" i="22"/>
  <c r="IB88" i="22"/>
  <c r="IB87" i="22"/>
  <c r="IB86" i="22"/>
  <c r="IB85" i="22"/>
  <c r="IB84" i="22"/>
  <c r="IB83" i="22"/>
  <c r="IB82" i="22"/>
  <c r="IB81" i="22"/>
  <c r="IB80" i="22"/>
  <c r="IB79" i="22"/>
  <c r="IB78" i="22"/>
  <c r="IB77" i="22"/>
  <c r="IB76" i="22"/>
  <c r="IB75" i="22"/>
  <c r="IB74" i="22"/>
  <c r="IB73" i="22"/>
  <c r="IB72" i="22"/>
  <c r="IB71" i="22"/>
  <c r="IB70" i="22"/>
  <c r="IB69" i="22"/>
  <c r="IB68" i="22"/>
  <c r="IB67" i="22"/>
  <c r="IB66" i="22"/>
  <c r="IB65" i="22"/>
  <c r="IB64" i="22"/>
  <c r="IB63" i="22"/>
  <c r="IB62" i="22"/>
  <c r="IB61" i="22"/>
  <c r="K61" i="22"/>
  <c r="IB60" i="22"/>
  <c r="IB59" i="22"/>
  <c r="P59" i="22"/>
  <c r="O59" i="22"/>
  <c r="N59" i="22"/>
  <c r="M59" i="22"/>
  <c r="K59" i="22"/>
  <c r="I59" i="22"/>
  <c r="IB58" i="22"/>
  <c r="P58" i="22"/>
  <c r="O58" i="22"/>
  <c r="N58" i="22"/>
  <c r="M58" i="22"/>
  <c r="K58" i="22"/>
  <c r="I58" i="22"/>
  <c r="IB57" i="22"/>
  <c r="P57" i="22"/>
  <c r="O57" i="22"/>
  <c r="N57" i="22"/>
  <c r="M57" i="22"/>
  <c r="K57" i="22"/>
  <c r="I57" i="22"/>
  <c r="IB56" i="22"/>
  <c r="IB55" i="22"/>
  <c r="IB54" i="22"/>
  <c r="IB53" i="22"/>
  <c r="P53" i="22"/>
  <c r="O53" i="22"/>
  <c r="N53" i="22"/>
  <c r="M53" i="22"/>
  <c r="K53" i="22"/>
  <c r="I53" i="22"/>
  <c r="IB52" i="22"/>
  <c r="P52" i="22"/>
  <c r="O52" i="22"/>
  <c r="N52" i="22"/>
  <c r="M52" i="22"/>
  <c r="K52" i="22"/>
  <c r="I52" i="22"/>
  <c r="IB51" i="22"/>
  <c r="P51" i="22"/>
  <c r="O51" i="22"/>
  <c r="N51" i="22"/>
  <c r="M51" i="22"/>
  <c r="K51" i="22"/>
  <c r="I51" i="22"/>
  <c r="IB50" i="22"/>
  <c r="P50" i="22"/>
  <c r="O50" i="22"/>
  <c r="N50" i="22"/>
  <c r="M50" i="22"/>
  <c r="K50" i="22"/>
  <c r="I50" i="22"/>
  <c r="IB49" i="22"/>
  <c r="P49" i="22"/>
  <c r="O49" i="22"/>
  <c r="N49" i="22"/>
  <c r="M49" i="22"/>
  <c r="K49" i="22"/>
  <c r="I49" i="22"/>
  <c r="IB48" i="22"/>
  <c r="P48" i="22"/>
  <c r="O48" i="22"/>
  <c r="N48" i="22"/>
  <c r="M48" i="22"/>
  <c r="K48" i="22"/>
  <c r="I48" i="22"/>
  <c r="IB47" i="22"/>
  <c r="P47" i="22"/>
  <c r="O47" i="22"/>
  <c r="N47" i="22"/>
  <c r="M47" i="22"/>
  <c r="K47" i="22"/>
  <c r="I47" i="22"/>
  <c r="IB46" i="22"/>
  <c r="IB45" i="22"/>
  <c r="IB44" i="22"/>
  <c r="H44" i="22"/>
  <c r="IB43" i="22"/>
  <c r="P43" i="22"/>
  <c r="O43" i="22"/>
  <c r="N43" i="22"/>
  <c r="M43" i="22"/>
  <c r="K43" i="22"/>
  <c r="I43" i="22"/>
  <c r="IB42" i="22"/>
  <c r="P42" i="22"/>
  <c r="O42" i="22"/>
  <c r="N42" i="22"/>
  <c r="M42" i="22"/>
  <c r="K42" i="22"/>
  <c r="I42" i="22"/>
  <c r="IB41" i="22"/>
  <c r="P41" i="22"/>
  <c r="O41" i="22"/>
  <c r="N41" i="22"/>
  <c r="M41" i="22"/>
  <c r="K41" i="22"/>
  <c r="I41" i="22"/>
  <c r="IB40" i="22"/>
  <c r="P40" i="22"/>
  <c r="O40" i="22"/>
  <c r="N40" i="22"/>
  <c r="M40" i="22"/>
  <c r="K40" i="22"/>
  <c r="I40" i="22"/>
  <c r="IB39" i="22"/>
  <c r="P39" i="22"/>
  <c r="O39" i="22"/>
  <c r="N39" i="22"/>
  <c r="M39" i="22"/>
  <c r="K39" i="22"/>
  <c r="I39" i="22"/>
  <c r="IB38" i="22"/>
  <c r="IB37" i="22"/>
  <c r="IB36" i="22"/>
  <c r="H36" i="22"/>
  <c r="IB35" i="22"/>
  <c r="P35" i="22"/>
  <c r="O35" i="22"/>
  <c r="N35" i="22"/>
  <c r="M35" i="22"/>
  <c r="K35" i="22"/>
  <c r="I35" i="22"/>
  <c r="IB34" i="22"/>
  <c r="P34" i="22"/>
  <c r="O34" i="22"/>
  <c r="N34" i="22"/>
  <c r="M34" i="22"/>
  <c r="K34" i="22"/>
  <c r="I34" i="22"/>
  <c r="IB33" i="22"/>
  <c r="P33" i="22"/>
  <c r="O33" i="22"/>
  <c r="N33" i="22"/>
  <c r="M33" i="22"/>
  <c r="K33" i="22"/>
  <c r="I33" i="22"/>
  <c r="IB32" i="22"/>
  <c r="P32" i="22"/>
  <c r="O32" i="22"/>
  <c r="N32" i="22"/>
  <c r="M32" i="22"/>
  <c r="K32" i="22"/>
  <c r="I32" i="22"/>
  <c r="IB31" i="22"/>
  <c r="P31" i="22"/>
  <c r="O31" i="22"/>
  <c r="N31" i="22"/>
  <c r="M31" i="22"/>
  <c r="K31" i="22"/>
  <c r="I31" i="22"/>
  <c r="IB30" i="22"/>
  <c r="P30" i="22"/>
  <c r="O30" i="22"/>
  <c r="N30" i="22"/>
  <c r="M30" i="22"/>
  <c r="K30" i="22"/>
  <c r="I30" i="22"/>
  <c r="IB29" i="22"/>
  <c r="P29" i="22"/>
  <c r="O29" i="22"/>
  <c r="N29" i="22"/>
  <c r="M29" i="22"/>
  <c r="K29" i="22"/>
  <c r="I29" i="22"/>
  <c r="IB28" i="22"/>
  <c r="P28" i="22"/>
  <c r="O28" i="22"/>
  <c r="N28" i="22"/>
  <c r="M28" i="22"/>
  <c r="K28" i="22"/>
  <c r="I28" i="22"/>
  <c r="IB27" i="22"/>
  <c r="IB26" i="22"/>
  <c r="IB25" i="22"/>
  <c r="IB24" i="22"/>
  <c r="P24" i="22"/>
  <c r="O24" i="22"/>
  <c r="N24" i="22"/>
  <c r="M24" i="22"/>
  <c r="K24" i="22"/>
  <c r="I24" i="22"/>
  <c r="IB23" i="22"/>
  <c r="P23" i="22"/>
  <c r="O23" i="22"/>
  <c r="N23" i="22"/>
  <c r="M23" i="22"/>
  <c r="K23" i="22"/>
  <c r="I23" i="22"/>
  <c r="IB22" i="22"/>
  <c r="P22" i="22"/>
  <c r="O22" i="22"/>
  <c r="N22" i="22"/>
  <c r="M22" i="22"/>
  <c r="K22" i="22"/>
  <c r="I22" i="22"/>
  <c r="IB21" i="22"/>
  <c r="IB20" i="22"/>
  <c r="IB19" i="22"/>
  <c r="IB18" i="22"/>
  <c r="P18" i="22"/>
  <c r="O18" i="22"/>
  <c r="N18" i="22"/>
  <c r="M18" i="22"/>
  <c r="K18" i="22"/>
  <c r="I18" i="22"/>
  <c r="IB17" i="22"/>
  <c r="P17" i="22"/>
  <c r="O17" i="22"/>
  <c r="N17" i="22"/>
  <c r="M17" i="22"/>
  <c r="K17" i="22"/>
  <c r="I17" i="22"/>
  <c r="IB16" i="22"/>
  <c r="P16" i="22"/>
  <c r="O16" i="22"/>
  <c r="N16" i="22"/>
  <c r="M16" i="22"/>
  <c r="K16" i="22"/>
  <c r="I16" i="22"/>
  <c r="IB15" i="22"/>
  <c r="P15" i="22"/>
  <c r="O15" i="22"/>
  <c r="N15" i="22"/>
  <c r="M15" i="22"/>
  <c r="K15" i="22"/>
  <c r="I15" i="22"/>
  <c r="IB14" i="22"/>
  <c r="P14" i="22"/>
  <c r="O14" i="22"/>
  <c r="N14" i="22"/>
  <c r="M14" i="22"/>
  <c r="K14" i="22"/>
  <c r="I14" i="22"/>
  <c r="IB13" i="22"/>
  <c r="P13" i="22"/>
  <c r="O13" i="22"/>
  <c r="N13" i="22"/>
  <c r="M13" i="22"/>
  <c r="K13" i="22"/>
  <c r="I13" i="22"/>
  <c r="IB12" i="22"/>
  <c r="P12" i="22"/>
  <c r="O12" i="22"/>
  <c r="N12" i="22"/>
  <c r="M12" i="22"/>
  <c r="K12" i="22"/>
  <c r="I12" i="22"/>
  <c r="IB11" i="22"/>
  <c r="IB10" i="22"/>
  <c r="IB9" i="22"/>
  <c r="IB8" i="22"/>
  <c r="IB7" i="22"/>
  <c r="IB6" i="22"/>
  <c r="IA6" i="22"/>
  <c r="E6" i="22"/>
  <c r="HS282" i="21"/>
  <c r="HS281" i="21"/>
  <c r="HS280" i="21"/>
  <c r="HS279" i="21"/>
  <c r="HS278" i="21"/>
  <c r="HS277" i="21"/>
  <c r="HS276" i="21"/>
  <c r="HS275" i="21"/>
  <c r="HS274" i="21"/>
  <c r="HS273" i="21"/>
  <c r="HS272" i="21"/>
  <c r="HS271" i="21"/>
  <c r="HS270" i="21"/>
  <c r="HS269" i="21"/>
  <c r="HS268" i="21"/>
  <c r="HS267" i="21"/>
  <c r="HS266" i="21"/>
  <c r="HS265" i="21"/>
  <c r="HS264" i="21"/>
  <c r="HS263" i="21"/>
  <c r="HS262" i="21"/>
  <c r="HS261" i="21"/>
  <c r="HS260" i="21"/>
  <c r="HS259" i="21"/>
  <c r="HS258" i="21"/>
  <c r="HS257" i="21"/>
  <c r="HS256" i="21"/>
  <c r="HS255" i="21"/>
  <c r="HS254" i="21"/>
  <c r="HS253" i="21"/>
  <c r="HS252" i="21"/>
  <c r="HS251" i="21"/>
  <c r="HS250" i="21"/>
  <c r="HS249" i="21"/>
  <c r="HS248" i="21"/>
  <c r="HS247" i="21"/>
  <c r="HS246" i="21"/>
  <c r="HS245" i="21"/>
  <c r="HS244" i="21"/>
  <c r="HS243" i="21"/>
  <c r="HS242" i="21"/>
  <c r="HS241" i="21"/>
  <c r="HS240" i="21"/>
  <c r="HS239" i="21"/>
  <c r="HS238" i="21"/>
  <c r="HS237" i="21"/>
  <c r="HS236" i="21"/>
  <c r="HS235" i="21"/>
  <c r="HS234" i="21"/>
  <c r="HS233" i="21"/>
  <c r="HS232" i="21"/>
  <c r="HS231" i="21"/>
  <c r="HS230" i="21"/>
  <c r="HS229" i="21"/>
  <c r="HS228" i="21"/>
  <c r="HS227" i="21"/>
  <c r="HS226" i="21"/>
  <c r="HS225" i="21"/>
  <c r="HS224" i="21"/>
  <c r="HS223" i="21"/>
  <c r="HS222" i="21"/>
  <c r="HS221" i="21"/>
  <c r="HS220" i="21"/>
  <c r="HS219" i="21"/>
  <c r="HS218" i="21"/>
  <c r="HS217" i="21"/>
  <c r="HS216" i="21"/>
  <c r="HS215" i="21"/>
  <c r="HS214" i="21"/>
  <c r="HS213" i="21"/>
  <c r="HS212" i="21"/>
  <c r="HS211" i="21"/>
  <c r="HS210" i="21"/>
  <c r="HS209" i="21"/>
  <c r="HS208" i="21"/>
  <c r="HS207" i="21"/>
  <c r="HS206" i="21"/>
  <c r="HS205" i="21"/>
  <c r="HS204" i="21"/>
  <c r="HS203" i="21"/>
  <c r="HS202" i="21"/>
  <c r="HS201" i="21"/>
  <c r="HS200" i="21"/>
  <c r="HS199" i="21"/>
  <c r="HS198" i="21"/>
  <c r="HS197" i="21"/>
  <c r="HS196" i="21"/>
  <c r="HS195" i="21"/>
  <c r="HS194" i="21"/>
  <c r="HS193" i="21"/>
  <c r="HS192" i="21"/>
  <c r="HS191" i="21"/>
  <c r="HS190" i="21"/>
  <c r="HS189" i="21"/>
  <c r="HS188" i="21"/>
  <c r="HS187" i="21"/>
  <c r="HS186" i="21"/>
  <c r="HS185" i="21"/>
  <c r="HS184" i="21"/>
  <c r="HS183" i="21"/>
  <c r="HS182" i="21"/>
  <c r="HS181" i="21"/>
  <c r="HS180" i="21"/>
  <c r="HS179" i="21"/>
  <c r="HS178" i="21"/>
  <c r="HS177" i="21"/>
  <c r="HS176" i="21"/>
  <c r="HS175" i="21"/>
  <c r="HS174" i="21"/>
  <c r="HS173" i="21"/>
  <c r="HS172" i="21"/>
  <c r="HS171" i="21"/>
  <c r="HS170" i="21"/>
  <c r="HS169" i="21"/>
  <c r="HS168" i="21"/>
  <c r="HS167" i="21"/>
  <c r="HS166" i="21"/>
  <c r="HS165" i="21"/>
  <c r="HS164" i="21"/>
  <c r="HS163" i="21"/>
  <c r="HS162" i="21"/>
  <c r="HS161" i="21"/>
  <c r="HS160" i="21"/>
  <c r="HS159" i="21"/>
  <c r="HS158" i="21"/>
  <c r="HS157" i="21"/>
  <c r="HS156" i="21"/>
  <c r="HS155" i="21"/>
  <c r="HS154" i="21"/>
  <c r="HS153" i="21"/>
  <c r="HS152" i="21"/>
  <c r="HS151" i="21"/>
  <c r="HS150" i="21"/>
  <c r="HS149" i="21"/>
  <c r="HS148" i="21"/>
  <c r="HS147" i="21"/>
  <c r="HS146" i="21"/>
  <c r="HS145" i="21"/>
  <c r="HS144" i="21"/>
  <c r="HS143" i="21"/>
  <c r="HS142" i="21"/>
  <c r="HS141" i="21"/>
  <c r="HS140" i="21"/>
  <c r="HS139" i="21"/>
  <c r="HS138" i="21"/>
  <c r="HS137" i="21"/>
  <c r="HS136" i="21"/>
  <c r="HS135" i="21"/>
  <c r="HS134" i="21"/>
  <c r="HS133" i="21"/>
  <c r="HS132" i="21"/>
  <c r="HS131" i="21"/>
  <c r="HS130" i="21"/>
  <c r="HS129" i="21"/>
  <c r="HS128" i="21"/>
  <c r="HS127" i="21"/>
  <c r="HS126" i="21"/>
  <c r="HS125" i="21"/>
  <c r="HS124" i="21"/>
  <c r="HS123" i="21"/>
  <c r="HS122" i="21"/>
  <c r="HS121" i="21"/>
  <c r="HS120" i="21"/>
  <c r="HS119" i="21"/>
  <c r="HS118" i="21"/>
  <c r="HS117" i="21"/>
  <c r="HS116" i="21"/>
  <c r="HS115" i="21"/>
  <c r="HS114" i="21"/>
  <c r="HS113" i="21"/>
  <c r="HS112" i="21"/>
  <c r="HS111" i="21"/>
  <c r="HS110" i="21"/>
  <c r="HS109" i="21"/>
  <c r="HS108" i="21"/>
  <c r="HS107" i="21"/>
  <c r="HS106" i="21"/>
  <c r="HS105" i="21"/>
  <c r="HS104" i="21"/>
  <c r="HS103" i="21"/>
  <c r="HS102" i="21"/>
  <c r="HS101" i="21"/>
  <c r="HS100" i="21"/>
  <c r="HS99" i="21"/>
  <c r="HS98" i="21"/>
  <c r="HS97" i="21"/>
  <c r="HS96" i="21"/>
  <c r="HS95" i="21"/>
  <c r="HS94" i="21"/>
  <c r="HS93" i="21"/>
  <c r="HS92" i="21"/>
  <c r="HS91" i="21"/>
  <c r="HS90" i="21"/>
  <c r="HS89" i="21"/>
  <c r="HS88" i="21"/>
  <c r="HS87" i="21"/>
  <c r="HS86" i="21"/>
  <c r="HS85" i="21"/>
  <c r="HS84" i="21"/>
  <c r="HS83" i="21"/>
  <c r="HS82" i="21"/>
  <c r="HS81" i="21"/>
  <c r="HS80" i="21"/>
  <c r="HS79" i="21"/>
  <c r="HS78" i="21"/>
  <c r="HS77" i="21"/>
  <c r="HS76" i="21"/>
  <c r="HS75" i="21"/>
  <c r="HS74" i="21"/>
  <c r="HS73" i="21"/>
  <c r="HS72" i="21"/>
  <c r="HS71" i="21"/>
  <c r="HS70" i="21"/>
  <c r="HS69" i="21"/>
  <c r="HS68" i="21"/>
  <c r="HS67" i="21"/>
  <c r="HS66" i="21"/>
  <c r="HS65" i="21"/>
  <c r="HS64" i="21"/>
  <c r="HS63" i="21"/>
  <c r="HS62" i="21"/>
  <c r="HS61" i="21"/>
  <c r="HS60" i="21"/>
  <c r="HS59" i="21"/>
  <c r="HS58" i="21"/>
  <c r="HS57" i="21"/>
  <c r="HS56" i="21"/>
  <c r="HS55" i="21"/>
  <c r="HS54" i="21"/>
  <c r="HS53" i="21"/>
  <c r="HS52" i="21"/>
  <c r="HS51" i="21"/>
  <c r="HS50" i="21"/>
  <c r="HS49" i="21"/>
  <c r="HS48" i="21"/>
  <c r="HS47" i="21"/>
  <c r="HS46" i="21"/>
  <c r="HS45" i="21"/>
  <c r="HS44" i="21"/>
  <c r="HS43" i="21"/>
  <c r="HS42" i="21"/>
  <c r="HS41" i="21"/>
  <c r="HS40" i="21"/>
  <c r="HS39" i="21"/>
  <c r="HS38" i="21"/>
  <c r="HS37" i="21"/>
  <c r="HS36" i="21"/>
  <c r="HS34" i="21"/>
  <c r="HS33" i="21"/>
  <c r="HS32" i="21"/>
  <c r="HS31" i="21"/>
  <c r="HS30" i="21"/>
  <c r="HS29" i="21"/>
  <c r="HS28" i="21"/>
  <c r="HS27" i="21"/>
  <c r="HS24" i="21"/>
  <c r="HS23" i="21"/>
  <c r="HS22" i="21"/>
  <c r="HS21" i="21"/>
  <c r="HS19" i="21"/>
  <c r="HS18" i="21"/>
  <c r="HS17" i="21"/>
  <c r="HS16" i="21"/>
  <c r="HS15" i="21"/>
  <c r="HS14" i="21"/>
  <c r="HS13" i="21"/>
  <c r="HS12" i="21"/>
  <c r="HS10" i="21"/>
  <c r="HS9" i="21"/>
  <c r="HS8" i="21"/>
  <c r="HS5" i="21"/>
  <c r="HS4" i="21"/>
  <c r="HS3" i="21"/>
  <c r="HS2" i="21"/>
  <c r="IB301" i="20"/>
  <c r="IB300" i="20"/>
  <c r="IB299" i="20"/>
  <c r="IB298" i="20"/>
  <c r="IB297" i="20"/>
  <c r="IB296" i="20"/>
  <c r="IB295" i="20"/>
  <c r="IB294" i="20"/>
  <c r="IB293" i="20"/>
  <c r="IB292" i="20"/>
  <c r="IB291" i="20"/>
  <c r="IB290" i="20"/>
  <c r="IB289" i="20"/>
  <c r="IB288" i="20"/>
  <c r="IB287" i="20"/>
  <c r="IB286" i="20"/>
  <c r="IB285" i="20"/>
  <c r="IB284" i="20"/>
  <c r="IB283" i="20"/>
  <c r="IB282" i="20"/>
  <c r="IB281" i="20"/>
  <c r="IB280" i="20"/>
  <c r="IB279" i="20"/>
  <c r="IB278" i="20"/>
  <c r="IB277" i="20"/>
  <c r="IB276" i="20"/>
  <c r="IB275" i="20"/>
  <c r="IB274" i="20"/>
  <c r="IB273" i="20"/>
  <c r="IB272" i="20"/>
  <c r="IB271" i="20"/>
  <c r="IB270" i="20"/>
  <c r="IB269" i="20"/>
  <c r="IB268" i="20"/>
  <c r="IB267" i="20"/>
  <c r="IB266" i="20"/>
  <c r="IB265" i="20"/>
  <c r="IB264" i="20"/>
  <c r="IB263" i="20"/>
  <c r="IB262" i="20"/>
  <c r="IB261" i="20"/>
  <c r="IB260" i="20"/>
  <c r="IB259" i="20"/>
  <c r="IB258" i="20"/>
  <c r="IB257" i="20"/>
  <c r="IB256" i="20"/>
  <c r="IB255" i="20"/>
  <c r="IB254" i="20"/>
  <c r="IB253" i="20"/>
  <c r="IB252" i="20"/>
  <c r="IB251" i="20"/>
  <c r="IB250" i="20"/>
  <c r="IB249" i="20"/>
  <c r="IB248" i="20"/>
  <c r="IB247" i="20"/>
  <c r="IB246" i="20"/>
  <c r="IB245" i="20"/>
  <c r="IB244" i="20"/>
  <c r="IB243" i="20"/>
  <c r="IB242" i="20"/>
  <c r="IB241" i="20"/>
  <c r="IB240" i="20"/>
  <c r="IB239" i="20"/>
  <c r="IB238" i="20"/>
  <c r="IB237" i="20"/>
  <c r="IB236" i="20"/>
  <c r="IB235" i="20"/>
  <c r="IB234" i="20"/>
  <c r="IB233" i="20"/>
  <c r="IB232" i="20"/>
  <c r="IB231" i="20"/>
  <c r="IB230" i="20"/>
  <c r="IB229" i="20"/>
  <c r="IB228" i="20"/>
  <c r="IB227" i="20"/>
  <c r="IB226" i="20"/>
  <c r="IB225" i="20"/>
  <c r="IB224" i="20"/>
  <c r="IB223" i="20"/>
  <c r="IB222" i="20"/>
  <c r="IB221" i="20"/>
  <c r="IB220" i="20"/>
  <c r="IB219" i="20"/>
  <c r="IB218" i="20"/>
  <c r="IB217" i="20"/>
  <c r="IB216" i="20"/>
  <c r="IB215" i="20"/>
  <c r="IB214" i="20"/>
  <c r="IB213" i="20"/>
  <c r="IB212" i="20"/>
  <c r="IB211" i="20"/>
  <c r="IB210" i="20"/>
  <c r="IB209" i="20"/>
  <c r="IB208" i="20"/>
  <c r="IB207" i="20"/>
  <c r="IB206" i="20"/>
  <c r="IB205" i="20"/>
  <c r="IB204" i="20"/>
  <c r="IB203" i="20"/>
  <c r="IB202" i="20"/>
  <c r="IB201" i="20"/>
  <c r="IB200" i="20"/>
  <c r="IB199" i="20"/>
  <c r="IB198" i="20"/>
  <c r="IB197" i="20"/>
  <c r="IB196" i="20"/>
  <c r="IB195" i="20"/>
  <c r="IB194" i="20"/>
  <c r="IB193" i="20"/>
  <c r="IB192" i="20"/>
  <c r="IB191" i="20"/>
  <c r="IB190" i="20"/>
  <c r="IB189" i="20"/>
  <c r="IB188" i="20"/>
  <c r="IB187" i="20"/>
  <c r="IB186" i="20"/>
  <c r="IB185" i="20"/>
  <c r="IB184" i="20"/>
  <c r="IB183" i="20"/>
  <c r="IB182" i="20"/>
  <c r="IB181" i="20"/>
  <c r="IB180" i="20"/>
  <c r="IB179" i="20"/>
  <c r="IB178" i="20"/>
  <c r="IB177" i="20"/>
  <c r="IB176" i="20"/>
  <c r="IB175" i="20"/>
  <c r="IB174" i="20"/>
  <c r="IB173" i="20"/>
  <c r="IB172" i="20"/>
  <c r="IB171" i="20"/>
  <c r="IB170" i="20"/>
  <c r="IB169" i="20"/>
  <c r="IB168" i="20"/>
  <c r="IB167" i="20"/>
  <c r="IB166" i="20"/>
  <c r="IB165" i="20"/>
  <c r="IB164" i="20"/>
  <c r="IB163" i="20"/>
  <c r="IB162" i="20"/>
  <c r="IB161" i="20"/>
  <c r="IB160" i="20"/>
  <c r="IB159" i="20"/>
  <c r="IB158" i="20"/>
  <c r="IB157" i="20"/>
  <c r="IB156" i="20"/>
  <c r="IB155" i="20"/>
  <c r="IB154" i="20"/>
  <c r="IB153" i="20"/>
  <c r="IB152" i="20"/>
  <c r="IB151" i="20"/>
  <c r="IB150" i="20"/>
  <c r="IB149" i="20"/>
  <c r="IB148" i="20"/>
  <c r="IB147" i="20"/>
  <c r="IB146" i="20"/>
  <c r="IB145" i="20"/>
  <c r="IB144" i="20"/>
  <c r="IB143" i="20"/>
  <c r="IB142" i="20"/>
  <c r="IB141" i="20"/>
  <c r="IB140" i="20"/>
  <c r="IB139" i="20"/>
  <c r="IB138" i="20"/>
  <c r="IB137" i="20"/>
  <c r="IB136" i="20"/>
  <c r="IB135" i="20"/>
  <c r="IB134" i="20"/>
  <c r="IB133" i="20"/>
  <c r="IB132" i="20"/>
  <c r="IB131" i="20"/>
  <c r="IB130" i="20"/>
  <c r="IB129" i="20"/>
  <c r="IB128" i="20"/>
  <c r="IB127" i="20"/>
  <c r="IB126" i="20"/>
  <c r="IB125" i="20"/>
  <c r="IB124" i="20"/>
  <c r="IB123" i="20"/>
  <c r="IB122" i="20"/>
  <c r="IB121" i="20"/>
  <c r="IB120" i="20"/>
  <c r="IB119" i="20"/>
  <c r="IB118" i="20"/>
  <c r="IB117" i="20"/>
  <c r="IB116" i="20"/>
  <c r="IB115" i="20"/>
  <c r="IB114" i="20"/>
  <c r="IB113" i="20"/>
  <c r="IB112" i="20"/>
  <c r="IB111" i="20"/>
  <c r="IB110" i="20"/>
  <c r="IB109" i="20"/>
  <c r="IB108" i="20"/>
  <c r="IB107" i="20"/>
  <c r="IB106" i="20"/>
  <c r="IB105" i="20"/>
  <c r="IB104" i="20"/>
  <c r="IB103" i="20"/>
  <c r="IB102" i="20"/>
  <c r="IB101" i="20"/>
  <c r="IB100" i="20"/>
  <c r="IB99" i="20"/>
  <c r="IB98" i="20"/>
  <c r="IB97" i="20"/>
  <c r="IB96" i="20"/>
  <c r="IB95" i="20"/>
  <c r="IB94" i="20"/>
  <c r="IB93" i="20"/>
  <c r="IB92" i="20"/>
  <c r="IB91" i="20"/>
  <c r="IB90" i="20"/>
  <c r="IB89" i="20"/>
  <c r="IB88" i="20"/>
  <c r="IB87" i="20"/>
  <c r="IB86" i="20"/>
  <c r="IB85" i="20"/>
  <c r="IB84" i="20"/>
  <c r="IB83" i="20"/>
  <c r="IB82" i="20"/>
  <c r="IB81" i="20"/>
  <c r="IB80" i="20"/>
  <c r="IB79" i="20"/>
  <c r="IB78" i="20"/>
  <c r="IB77" i="20"/>
  <c r="IB76" i="20"/>
  <c r="IB75" i="20"/>
  <c r="IB74" i="20"/>
  <c r="IB73" i="20"/>
  <c r="IB72" i="20"/>
  <c r="IB71" i="20"/>
  <c r="IB70" i="20"/>
  <c r="IB69" i="20"/>
  <c r="IB68" i="20"/>
  <c r="IB67" i="20"/>
  <c r="IB66" i="20"/>
  <c r="IB65" i="20"/>
  <c r="IB64" i="20"/>
  <c r="IB63" i="20"/>
  <c r="IB62" i="20"/>
  <c r="IB61" i="20"/>
  <c r="K61" i="20"/>
  <c r="IB60" i="20"/>
  <c r="IB59" i="20"/>
  <c r="P59" i="20"/>
  <c r="O59" i="20"/>
  <c r="N59" i="20"/>
  <c r="M59" i="20"/>
  <c r="K59" i="20"/>
  <c r="I59" i="20"/>
  <c r="IB58" i="20"/>
  <c r="P58" i="20"/>
  <c r="O58" i="20"/>
  <c r="N58" i="20"/>
  <c r="M58" i="20"/>
  <c r="K58" i="20"/>
  <c r="I58" i="20"/>
  <c r="IB57" i="20"/>
  <c r="P57" i="20"/>
  <c r="O57" i="20"/>
  <c r="N57" i="20"/>
  <c r="M57" i="20"/>
  <c r="K57" i="20"/>
  <c r="I57" i="20"/>
  <c r="IB56" i="20"/>
  <c r="IB55" i="20"/>
  <c r="IB54" i="20"/>
  <c r="IB53" i="20"/>
  <c r="P53" i="20"/>
  <c r="O53" i="20"/>
  <c r="N53" i="20"/>
  <c r="M53" i="20"/>
  <c r="K53" i="20"/>
  <c r="I53" i="20"/>
  <c r="IB52" i="20"/>
  <c r="P52" i="20"/>
  <c r="O52" i="20"/>
  <c r="N52" i="20"/>
  <c r="M52" i="20"/>
  <c r="K52" i="20"/>
  <c r="I52" i="20"/>
  <c r="IB51" i="20"/>
  <c r="P51" i="20"/>
  <c r="O51" i="20"/>
  <c r="N51" i="20"/>
  <c r="M51" i="20"/>
  <c r="K51" i="20"/>
  <c r="I51" i="20"/>
  <c r="IB50" i="20"/>
  <c r="P50" i="20"/>
  <c r="O50" i="20"/>
  <c r="N50" i="20"/>
  <c r="M50" i="20"/>
  <c r="K50" i="20"/>
  <c r="I50" i="20"/>
  <c r="IB49" i="20"/>
  <c r="P49" i="20"/>
  <c r="O49" i="20"/>
  <c r="N49" i="20"/>
  <c r="M49" i="20"/>
  <c r="K49" i="20"/>
  <c r="I49" i="20"/>
  <c r="IB48" i="20"/>
  <c r="P48" i="20"/>
  <c r="O48" i="20"/>
  <c r="N48" i="20"/>
  <c r="M48" i="20"/>
  <c r="K48" i="20"/>
  <c r="I48" i="20"/>
  <c r="IB47" i="20"/>
  <c r="P47" i="20"/>
  <c r="O47" i="20"/>
  <c r="N47" i="20"/>
  <c r="M47" i="20"/>
  <c r="K47" i="20"/>
  <c r="I47" i="20"/>
  <c r="IB46" i="20"/>
  <c r="IB45" i="20"/>
  <c r="IB44" i="20"/>
  <c r="H44" i="20"/>
  <c r="IB43" i="20"/>
  <c r="P43" i="20"/>
  <c r="O43" i="20"/>
  <c r="N43" i="20"/>
  <c r="M43" i="20"/>
  <c r="K43" i="20"/>
  <c r="I43" i="20"/>
  <c r="IB42" i="20"/>
  <c r="P42" i="20"/>
  <c r="O42" i="20"/>
  <c r="N42" i="20"/>
  <c r="M42" i="20"/>
  <c r="K42" i="20"/>
  <c r="I42" i="20"/>
  <c r="IB41" i="20"/>
  <c r="P41" i="20"/>
  <c r="O41" i="20"/>
  <c r="N41" i="20"/>
  <c r="M41" i="20"/>
  <c r="K41" i="20"/>
  <c r="I41" i="20"/>
  <c r="IB40" i="20"/>
  <c r="P40" i="20"/>
  <c r="O40" i="20"/>
  <c r="N40" i="20"/>
  <c r="M40" i="20"/>
  <c r="K40" i="20"/>
  <c r="I40" i="20"/>
  <c r="IB39" i="20"/>
  <c r="P39" i="20"/>
  <c r="O39" i="20"/>
  <c r="N39" i="20"/>
  <c r="M39" i="20"/>
  <c r="K39" i="20"/>
  <c r="I39" i="20"/>
  <c r="IB38" i="20"/>
  <c r="IB37" i="20"/>
  <c r="IB36" i="20"/>
  <c r="H36" i="20"/>
  <c r="IB35" i="20"/>
  <c r="P35" i="20"/>
  <c r="O35" i="20"/>
  <c r="N35" i="20"/>
  <c r="M35" i="20"/>
  <c r="K35" i="20"/>
  <c r="I35" i="20"/>
  <c r="IB34" i="20"/>
  <c r="P34" i="20"/>
  <c r="O34" i="20"/>
  <c r="N34" i="20"/>
  <c r="M34" i="20"/>
  <c r="K34" i="20"/>
  <c r="I34" i="20"/>
  <c r="IB33" i="20"/>
  <c r="P33" i="20"/>
  <c r="O33" i="20"/>
  <c r="N33" i="20"/>
  <c r="M33" i="20"/>
  <c r="K33" i="20"/>
  <c r="I33" i="20"/>
  <c r="IB32" i="20"/>
  <c r="P32" i="20"/>
  <c r="O32" i="20"/>
  <c r="N32" i="20"/>
  <c r="M32" i="20"/>
  <c r="K32" i="20"/>
  <c r="I32" i="20"/>
  <c r="IB31" i="20"/>
  <c r="P31" i="20"/>
  <c r="O31" i="20"/>
  <c r="N31" i="20"/>
  <c r="M31" i="20"/>
  <c r="K31" i="20"/>
  <c r="I31" i="20"/>
  <c r="IB30" i="20"/>
  <c r="P30" i="20"/>
  <c r="O30" i="20"/>
  <c r="N30" i="20"/>
  <c r="M30" i="20"/>
  <c r="K30" i="20"/>
  <c r="I30" i="20"/>
  <c r="IB29" i="20"/>
  <c r="P29" i="20"/>
  <c r="O29" i="20"/>
  <c r="N29" i="20"/>
  <c r="M29" i="20"/>
  <c r="K29" i="20"/>
  <c r="I29" i="20"/>
  <c r="IB28" i="20"/>
  <c r="P28" i="20"/>
  <c r="O28" i="20"/>
  <c r="N28" i="20"/>
  <c r="M28" i="20"/>
  <c r="K28" i="20"/>
  <c r="I28" i="20"/>
  <c r="IB27" i="20"/>
  <c r="IB26" i="20"/>
  <c r="IB25" i="20"/>
  <c r="IB24" i="20"/>
  <c r="P24" i="20"/>
  <c r="O24" i="20"/>
  <c r="N24" i="20"/>
  <c r="M24" i="20"/>
  <c r="K24" i="20"/>
  <c r="I24" i="20"/>
  <c r="IB23" i="20"/>
  <c r="P23" i="20"/>
  <c r="O23" i="20"/>
  <c r="N23" i="20"/>
  <c r="M23" i="20"/>
  <c r="K23" i="20"/>
  <c r="I23" i="20"/>
  <c r="IB22" i="20"/>
  <c r="P22" i="20"/>
  <c r="O22" i="20"/>
  <c r="N22" i="20"/>
  <c r="M22" i="20"/>
  <c r="K22" i="20"/>
  <c r="I22" i="20"/>
  <c r="IB21" i="20"/>
  <c r="IB20" i="20"/>
  <c r="IB19" i="20"/>
  <c r="IB18" i="20"/>
  <c r="P18" i="20"/>
  <c r="O18" i="20"/>
  <c r="N18" i="20"/>
  <c r="M18" i="20"/>
  <c r="K18" i="20"/>
  <c r="I18" i="20"/>
  <c r="IB17" i="20"/>
  <c r="P17" i="20"/>
  <c r="O17" i="20"/>
  <c r="N17" i="20"/>
  <c r="M17" i="20"/>
  <c r="K17" i="20"/>
  <c r="I17" i="20"/>
  <c r="IB16" i="20"/>
  <c r="P16" i="20"/>
  <c r="O16" i="20"/>
  <c r="N16" i="20"/>
  <c r="M16" i="20"/>
  <c r="K16" i="20"/>
  <c r="I16" i="20"/>
  <c r="IB15" i="20"/>
  <c r="P15" i="20"/>
  <c r="O15" i="20"/>
  <c r="N15" i="20"/>
  <c r="M15" i="20"/>
  <c r="K15" i="20"/>
  <c r="I15" i="20"/>
  <c r="IB14" i="20"/>
  <c r="P14" i="20"/>
  <c r="O14" i="20"/>
  <c r="N14" i="20"/>
  <c r="M14" i="20"/>
  <c r="K14" i="20"/>
  <c r="I14" i="20"/>
  <c r="IB13" i="20"/>
  <c r="P13" i="20"/>
  <c r="O13" i="20"/>
  <c r="N13" i="20"/>
  <c r="M13" i="20"/>
  <c r="K13" i="20"/>
  <c r="I13" i="20"/>
  <c r="IB12" i="20"/>
  <c r="P12" i="20"/>
  <c r="O12" i="20"/>
  <c r="N12" i="20"/>
  <c r="M12" i="20"/>
  <c r="K12" i="20"/>
  <c r="I12" i="20"/>
  <c r="IB11" i="20"/>
  <c r="IB10" i="20"/>
  <c r="IB9" i="20"/>
  <c r="IB8" i="20"/>
  <c r="IB7" i="20"/>
  <c r="IB6" i="20"/>
  <c r="IA6" i="20"/>
  <c r="E6" i="20"/>
  <c r="IB301" i="19"/>
  <c r="IB300" i="19"/>
  <c r="IB299" i="19"/>
  <c r="IB298" i="19"/>
  <c r="IB297" i="19"/>
  <c r="IB296" i="19"/>
  <c r="IB295" i="19"/>
  <c r="IB294" i="19"/>
  <c r="IB293" i="19"/>
  <c r="IB292" i="19"/>
  <c r="IB291" i="19"/>
  <c r="IB290" i="19"/>
  <c r="IB289" i="19"/>
  <c r="IB288" i="19"/>
  <c r="IB287" i="19"/>
  <c r="IB286" i="19"/>
  <c r="IB285" i="19"/>
  <c r="IB284" i="19"/>
  <c r="IB283" i="19"/>
  <c r="IB282" i="19"/>
  <c r="IB281" i="19"/>
  <c r="IB280" i="19"/>
  <c r="IB279" i="19"/>
  <c r="IB278" i="19"/>
  <c r="IB277" i="19"/>
  <c r="IB276" i="19"/>
  <c r="IB275" i="19"/>
  <c r="IB274" i="19"/>
  <c r="IB273" i="19"/>
  <c r="IB272" i="19"/>
  <c r="IB271" i="19"/>
  <c r="IB270" i="19"/>
  <c r="IB269" i="19"/>
  <c r="IB268" i="19"/>
  <c r="IB267" i="19"/>
  <c r="IB266" i="19"/>
  <c r="IB265" i="19"/>
  <c r="IB264" i="19"/>
  <c r="IB263" i="19"/>
  <c r="IB262" i="19"/>
  <c r="IB261" i="19"/>
  <c r="IB260" i="19"/>
  <c r="IB259" i="19"/>
  <c r="IB258" i="19"/>
  <c r="IB257" i="19"/>
  <c r="IB256" i="19"/>
  <c r="IB255" i="19"/>
  <c r="IB254" i="19"/>
  <c r="IB253" i="19"/>
  <c r="IB252" i="19"/>
  <c r="IB251" i="19"/>
  <c r="IB250" i="19"/>
  <c r="IB249" i="19"/>
  <c r="IB248" i="19"/>
  <c r="IB247" i="19"/>
  <c r="IB246" i="19"/>
  <c r="IB245" i="19"/>
  <c r="IB244" i="19"/>
  <c r="IB243" i="19"/>
  <c r="IB242" i="19"/>
  <c r="IB241" i="19"/>
  <c r="IB240" i="19"/>
  <c r="IB239" i="19"/>
  <c r="IB238" i="19"/>
  <c r="IB237" i="19"/>
  <c r="IB236" i="19"/>
  <c r="IB235" i="19"/>
  <c r="IB234" i="19"/>
  <c r="IB233" i="19"/>
  <c r="IB232" i="19"/>
  <c r="IB231" i="19"/>
  <c r="IB230" i="19"/>
  <c r="IB229" i="19"/>
  <c r="IB228" i="19"/>
  <c r="IB227" i="19"/>
  <c r="IB226" i="19"/>
  <c r="IB225" i="19"/>
  <c r="IB224" i="19"/>
  <c r="IB223" i="19"/>
  <c r="IB222" i="19"/>
  <c r="IB221" i="19"/>
  <c r="IB220" i="19"/>
  <c r="IB219" i="19"/>
  <c r="IB218" i="19"/>
  <c r="IB217" i="19"/>
  <c r="IB216" i="19"/>
  <c r="IB215" i="19"/>
  <c r="IB214" i="19"/>
  <c r="IB213" i="19"/>
  <c r="IB212" i="19"/>
  <c r="IB211" i="19"/>
  <c r="IB210" i="19"/>
  <c r="IB209" i="19"/>
  <c r="IB208" i="19"/>
  <c r="IB207" i="19"/>
  <c r="IB206" i="19"/>
  <c r="IB205" i="19"/>
  <c r="IB204" i="19"/>
  <c r="IB203" i="19"/>
  <c r="IB202" i="19"/>
  <c r="IB201" i="19"/>
  <c r="IB200" i="19"/>
  <c r="IB199" i="19"/>
  <c r="IB198" i="19"/>
  <c r="IB197" i="19"/>
  <c r="IB196" i="19"/>
  <c r="IB195" i="19"/>
  <c r="IB194" i="19"/>
  <c r="IB193" i="19"/>
  <c r="IB192" i="19"/>
  <c r="IB191" i="19"/>
  <c r="IB190" i="19"/>
  <c r="IB189" i="19"/>
  <c r="IB188" i="19"/>
  <c r="IB187" i="19"/>
  <c r="IB186" i="19"/>
  <c r="IB185" i="19"/>
  <c r="IB184" i="19"/>
  <c r="IB183" i="19"/>
  <c r="IB182" i="19"/>
  <c r="IB181" i="19"/>
  <c r="IB180" i="19"/>
  <c r="IB179" i="19"/>
  <c r="IB178" i="19"/>
  <c r="IB177" i="19"/>
  <c r="IB176" i="19"/>
  <c r="IB175" i="19"/>
  <c r="IB174" i="19"/>
  <c r="IB173" i="19"/>
  <c r="IB172" i="19"/>
  <c r="IB171" i="19"/>
  <c r="IB170" i="19"/>
  <c r="IB169" i="19"/>
  <c r="IB168" i="19"/>
  <c r="IB167" i="19"/>
  <c r="IB166" i="19"/>
  <c r="IB165" i="19"/>
  <c r="IB164" i="19"/>
  <c r="IB163" i="19"/>
  <c r="IB162" i="19"/>
  <c r="IB161" i="19"/>
  <c r="IB160" i="19"/>
  <c r="IB159" i="19"/>
  <c r="IB158" i="19"/>
  <c r="IB157" i="19"/>
  <c r="IB156" i="19"/>
  <c r="IB155" i="19"/>
  <c r="IB154" i="19"/>
  <c r="IB153" i="19"/>
  <c r="IB152" i="19"/>
  <c r="IB151" i="19"/>
  <c r="IB150" i="19"/>
  <c r="IB149" i="19"/>
  <c r="IB148" i="19"/>
  <c r="IB147" i="19"/>
  <c r="IB146" i="19"/>
  <c r="IB145" i="19"/>
  <c r="IB144" i="19"/>
  <c r="IB143" i="19"/>
  <c r="IB142" i="19"/>
  <c r="IB141" i="19"/>
  <c r="IB140" i="19"/>
  <c r="IB139" i="19"/>
  <c r="IB138" i="19"/>
  <c r="IB137" i="19"/>
  <c r="IB136" i="19"/>
  <c r="IB135" i="19"/>
  <c r="IB134" i="19"/>
  <c r="IB133" i="19"/>
  <c r="IB132" i="19"/>
  <c r="IB131" i="19"/>
  <c r="IB130" i="19"/>
  <c r="IB129" i="19"/>
  <c r="IB128" i="19"/>
  <c r="IB127" i="19"/>
  <c r="IB126" i="19"/>
  <c r="IB125" i="19"/>
  <c r="IB124" i="19"/>
  <c r="IB123" i="19"/>
  <c r="IB122" i="19"/>
  <c r="IB121" i="19"/>
  <c r="IB120" i="19"/>
  <c r="IB119" i="19"/>
  <c r="IB118" i="19"/>
  <c r="IB117" i="19"/>
  <c r="IB116" i="19"/>
  <c r="IB115" i="19"/>
  <c r="IB114" i="19"/>
  <c r="IB113" i="19"/>
  <c r="IB112" i="19"/>
  <c r="IB111" i="19"/>
  <c r="IB110" i="19"/>
  <c r="IB109" i="19"/>
  <c r="IB108" i="19"/>
  <c r="IB107" i="19"/>
  <c r="IB106" i="19"/>
  <c r="IB105" i="19"/>
  <c r="IB104" i="19"/>
  <c r="IB103" i="19"/>
  <c r="IB102" i="19"/>
  <c r="IB101" i="19"/>
  <c r="IB100" i="19"/>
  <c r="IB99" i="19"/>
  <c r="IB98" i="19"/>
  <c r="IB97" i="19"/>
  <c r="IB96" i="19"/>
  <c r="IB95" i="19"/>
  <c r="IB94" i="19"/>
  <c r="IB93" i="19"/>
  <c r="IB92" i="19"/>
  <c r="IB91" i="19"/>
  <c r="IB90" i="19"/>
  <c r="IB89" i="19"/>
  <c r="IB88" i="19"/>
  <c r="IB87" i="19"/>
  <c r="IB86" i="19"/>
  <c r="IB85" i="19"/>
  <c r="IB84" i="19"/>
  <c r="IB83" i="19"/>
  <c r="IB82" i="19"/>
  <c r="IB81" i="19"/>
  <c r="IB80" i="19"/>
  <c r="IB79" i="19"/>
  <c r="IB78" i="19"/>
  <c r="IB77" i="19"/>
  <c r="IB76" i="19"/>
  <c r="IB75" i="19"/>
  <c r="IB74" i="19"/>
  <c r="IB73" i="19"/>
  <c r="IB72" i="19"/>
  <c r="IB71" i="19"/>
  <c r="IB70" i="19"/>
  <c r="IB69" i="19"/>
  <c r="IB68" i="19"/>
  <c r="IB67" i="19"/>
  <c r="IB66" i="19"/>
  <c r="IB65" i="19"/>
  <c r="IB64" i="19"/>
  <c r="IB63" i="19"/>
  <c r="IB62" i="19"/>
  <c r="IB61" i="19"/>
  <c r="K61" i="19"/>
  <c r="IB60" i="19"/>
  <c r="IB59" i="19"/>
  <c r="P59" i="19"/>
  <c r="O59" i="19"/>
  <c r="N59" i="19"/>
  <c r="M59" i="19"/>
  <c r="K59" i="19"/>
  <c r="I59" i="19"/>
  <c r="IB58" i="19"/>
  <c r="P58" i="19"/>
  <c r="O58" i="19"/>
  <c r="N58" i="19"/>
  <c r="M58" i="19"/>
  <c r="K58" i="19"/>
  <c r="I58" i="19"/>
  <c r="IB57" i="19"/>
  <c r="P57" i="19"/>
  <c r="O57" i="19"/>
  <c r="N57" i="19"/>
  <c r="M57" i="19"/>
  <c r="K57" i="19"/>
  <c r="I57" i="19"/>
  <c r="IB56" i="19"/>
  <c r="IB55" i="19"/>
  <c r="IB54" i="19"/>
  <c r="IB53" i="19"/>
  <c r="P53" i="19"/>
  <c r="O53" i="19"/>
  <c r="N53" i="19"/>
  <c r="M53" i="19"/>
  <c r="K53" i="19"/>
  <c r="I53" i="19"/>
  <c r="IB52" i="19"/>
  <c r="P52" i="19"/>
  <c r="O52" i="19"/>
  <c r="N52" i="19"/>
  <c r="M52" i="19"/>
  <c r="K52" i="19"/>
  <c r="I52" i="19"/>
  <c r="IB51" i="19"/>
  <c r="P51" i="19"/>
  <c r="O51" i="19"/>
  <c r="N51" i="19"/>
  <c r="M51" i="19"/>
  <c r="K51" i="19"/>
  <c r="I51" i="19"/>
  <c r="IB50" i="19"/>
  <c r="P50" i="19"/>
  <c r="O50" i="19"/>
  <c r="N50" i="19"/>
  <c r="M50" i="19"/>
  <c r="K50" i="19"/>
  <c r="I50" i="19"/>
  <c r="IB49" i="19"/>
  <c r="P49" i="19"/>
  <c r="O49" i="19"/>
  <c r="N49" i="19"/>
  <c r="M49" i="19"/>
  <c r="K49" i="19"/>
  <c r="I49" i="19"/>
  <c r="IB48" i="19"/>
  <c r="P48" i="19"/>
  <c r="O48" i="19"/>
  <c r="N48" i="19"/>
  <c r="M48" i="19"/>
  <c r="K48" i="19"/>
  <c r="I48" i="19"/>
  <c r="IB47" i="19"/>
  <c r="P47" i="19"/>
  <c r="O47" i="19"/>
  <c r="N47" i="19"/>
  <c r="M47" i="19"/>
  <c r="K47" i="19"/>
  <c r="I47" i="19"/>
  <c r="IB46" i="19"/>
  <c r="IB45" i="19"/>
  <c r="IB44" i="19"/>
  <c r="H44" i="19"/>
  <c r="IB43" i="19"/>
  <c r="P43" i="19"/>
  <c r="O43" i="19"/>
  <c r="N43" i="19"/>
  <c r="M43" i="19"/>
  <c r="K43" i="19"/>
  <c r="I43" i="19"/>
  <c r="IB42" i="19"/>
  <c r="P42" i="19"/>
  <c r="O42" i="19"/>
  <c r="N42" i="19"/>
  <c r="M42" i="19"/>
  <c r="K42" i="19"/>
  <c r="I42" i="19"/>
  <c r="IB41" i="19"/>
  <c r="P41" i="19"/>
  <c r="O41" i="19"/>
  <c r="N41" i="19"/>
  <c r="M41" i="19"/>
  <c r="K41" i="19"/>
  <c r="I41" i="19"/>
  <c r="IB40" i="19"/>
  <c r="P40" i="19"/>
  <c r="O40" i="19"/>
  <c r="N40" i="19"/>
  <c r="M40" i="19"/>
  <c r="K40" i="19"/>
  <c r="I40" i="19"/>
  <c r="IB39" i="19"/>
  <c r="P39" i="19"/>
  <c r="O39" i="19"/>
  <c r="N39" i="19"/>
  <c r="M39" i="19"/>
  <c r="K39" i="19"/>
  <c r="I39" i="19"/>
  <c r="IB38" i="19"/>
  <c r="IB37" i="19"/>
  <c r="IB36" i="19"/>
  <c r="H36" i="19"/>
  <c r="IB35" i="19"/>
  <c r="P35" i="19"/>
  <c r="O35" i="19"/>
  <c r="N35" i="19"/>
  <c r="M35" i="19"/>
  <c r="K35" i="19"/>
  <c r="I35" i="19"/>
  <c r="IB34" i="19"/>
  <c r="P34" i="19"/>
  <c r="O34" i="19"/>
  <c r="N34" i="19"/>
  <c r="M34" i="19"/>
  <c r="K34" i="19"/>
  <c r="I34" i="19"/>
  <c r="IB33" i="19"/>
  <c r="P33" i="19"/>
  <c r="O33" i="19"/>
  <c r="N33" i="19"/>
  <c r="M33" i="19"/>
  <c r="K33" i="19"/>
  <c r="I33" i="19"/>
  <c r="IB32" i="19"/>
  <c r="P32" i="19"/>
  <c r="O32" i="19"/>
  <c r="N32" i="19"/>
  <c r="M32" i="19"/>
  <c r="K32" i="19"/>
  <c r="I32" i="19"/>
  <c r="IB31" i="19"/>
  <c r="P31" i="19"/>
  <c r="O31" i="19"/>
  <c r="N31" i="19"/>
  <c r="M31" i="19"/>
  <c r="K31" i="19"/>
  <c r="I31" i="19"/>
  <c r="IB30" i="19"/>
  <c r="P30" i="19"/>
  <c r="O30" i="19"/>
  <c r="N30" i="19"/>
  <c r="M30" i="19"/>
  <c r="K30" i="19"/>
  <c r="I30" i="19"/>
  <c r="IB29" i="19"/>
  <c r="P29" i="19"/>
  <c r="O29" i="19"/>
  <c r="N29" i="19"/>
  <c r="M29" i="19"/>
  <c r="K29" i="19"/>
  <c r="I29" i="19"/>
  <c r="IB28" i="19"/>
  <c r="P28" i="19"/>
  <c r="O28" i="19"/>
  <c r="N28" i="19"/>
  <c r="M28" i="19"/>
  <c r="K28" i="19"/>
  <c r="I28" i="19"/>
  <c r="IB27" i="19"/>
  <c r="IB26" i="19"/>
  <c r="IB25" i="19"/>
  <c r="IB24" i="19"/>
  <c r="P24" i="19"/>
  <c r="O24" i="19"/>
  <c r="N24" i="19"/>
  <c r="M24" i="19"/>
  <c r="K24" i="19"/>
  <c r="I24" i="19"/>
  <c r="IB23" i="19"/>
  <c r="P23" i="19"/>
  <c r="O23" i="19"/>
  <c r="N23" i="19"/>
  <c r="M23" i="19"/>
  <c r="K23" i="19"/>
  <c r="I23" i="19"/>
  <c r="IB22" i="19"/>
  <c r="P22" i="19"/>
  <c r="O22" i="19"/>
  <c r="N22" i="19"/>
  <c r="M22" i="19"/>
  <c r="K22" i="19"/>
  <c r="I22" i="19"/>
  <c r="IB21" i="19"/>
  <c r="IB20" i="19"/>
  <c r="IB19" i="19"/>
  <c r="IB18" i="19"/>
  <c r="P18" i="19"/>
  <c r="O18" i="19"/>
  <c r="N18" i="19"/>
  <c r="M18" i="19"/>
  <c r="K18" i="19"/>
  <c r="I18" i="19"/>
  <c r="IB17" i="19"/>
  <c r="P17" i="19"/>
  <c r="O17" i="19"/>
  <c r="N17" i="19"/>
  <c r="M17" i="19"/>
  <c r="K17" i="19"/>
  <c r="I17" i="19"/>
  <c r="IB16" i="19"/>
  <c r="P16" i="19"/>
  <c r="O16" i="19"/>
  <c r="N16" i="19"/>
  <c r="M16" i="19"/>
  <c r="K16" i="19"/>
  <c r="I16" i="19"/>
  <c r="IB15" i="19"/>
  <c r="P15" i="19"/>
  <c r="O15" i="19"/>
  <c r="N15" i="19"/>
  <c r="M15" i="19"/>
  <c r="K15" i="19"/>
  <c r="I15" i="19"/>
  <c r="IB14" i="19"/>
  <c r="P14" i="19"/>
  <c r="O14" i="19"/>
  <c r="N14" i="19"/>
  <c r="M14" i="19"/>
  <c r="K14" i="19"/>
  <c r="I14" i="19"/>
  <c r="IB13" i="19"/>
  <c r="P13" i="19"/>
  <c r="O13" i="19"/>
  <c r="N13" i="19"/>
  <c r="M13" i="19"/>
  <c r="K13" i="19"/>
  <c r="I13" i="19"/>
  <c r="IB12" i="19"/>
  <c r="P12" i="19"/>
  <c r="O12" i="19"/>
  <c r="N12" i="19"/>
  <c r="M12" i="19"/>
  <c r="K12" i="19"/>
  <c r="I12" i="19"/>
  <c r="IB11" i="19"/>
  <c r="IB10" i="19"/>
  <c r="IB9" i="19"/>
  <c r="IB8" i="19"/>
  <c r="IB7" i="19"/>
  <c r="IB6" i="19"/>
  <c r="IA6" i="19"/>
  <c r="E6" i="19"/>
  <c r="IB301" i="18"/>
  <c r="IB300" i="18"/>
  <c r="IB299" i="18"/>
  <c r="IB298" i="18"/>
  <c r="IB297" i="18"/>
  <c r="IB296" i="18"/>
  <c r="IB295" i="18"/>
  <c r="IB294" i="18"/>
  <c r="IB293" i="18"/>
  <c r="IB292" i="18"/>
  <c r="IB291" i="18"/>
  <c r="IB290" i="18"/>
  <c r="IB289" i="18"/>
  <c r="IB288" i="18"/>
  <c r="IB287" i="18"/>
  <c r="IB286" i="18"/>
  <c r="IB285" i="18"/>
  <c r="IB284" i="18"/>
  <c r="IB283" i="18"/>
  <c r="IB282" i="18"/>
  <c r="IB281" i="18"/>
  <c r="IB280" i="18"/>
  <c r="IB279" i="18"/>
  <c r="IB278" i="18"/>
  <c r="IB277" i="18"/>
  <c r="IB276" i="18"/>
  <c r="IB275" i="18"/>
  <c r="IB274" i="18"/>
  <c r="IB273" i="18"/>
  <c r="IB272" i="18"/>
  <c r="IB271" i="18"/>
  <c r="IB270" i="18"/>
  <c r="IB269" i="18"/>
  <c r="IB268" i="18"/>
  <c r="IB267" i="18"/>
  <c r="IB266" i="18"/>
  <c r="IB265" i="18"/>
  <c r="IB264" i="18"/>
  <c r="IB263" i="18"/>
  <c r="IB262" i="18"/>
  <c r="IB261" i="18"/>
  <c r="IB260" i="18"/>
  <c r="IB259" i="18"/>
  <c r="IB258" i="18"/>
  <c r="IB257" i="18"/>
  <c r="IB256" i="18"/>
  <c r="IB255" i="18"/>
  <c r="IB254" i="18"/>
  <c r="IB253" i="18"/>
  <c r="IB252" i="18"/>
  <c r="IB251" i="18"/>
  <c r="IB250" i="18"/>
  <c r="IB249" i="18"/>
  <c r="IB248" i="18"/>
  <c r="IB247" i="18"/>
  <c r="IB246" i="18"/>
  <c r="IB245" i="18"/>
  <c r="IB244" i="18"/>
  <c r="IB243" i="18"/>
  <c r="IB242" i="18"/>
  <c r="IB241" i="18"/>
  <c r="IB240" i="18"/>
  <c r="IB239" i="18"/>
  <c r="IB238" i="18"/>
  <c r="IB237" i="18"/>
  <c r="IB236" i="18"/>
  <c r="IB235" i="18"/>
  <c r="IB234" i="18"/>
  <c r="IB233" i="18"/>
  <c r="IB232" i="18"/>
  <c r="IB231" i="18"/>
  <c r="IB230" i="18"/>
  <c r="IB229" i="18"/>
  <c r="IB228" i="18"/>
  <c r="IB227" i="18"/>
  <c r="IB226" i="18"/>
  <c r="IB225" i="18"/>
  <c r="IB224" i="18"/>
  <c r="IB223" i="18"/>
  <c r="IB222" i="18"/>
  <c r="IB221" i="18"/>
  <c r="IB220" i="18"/>
  <c r="IB219" i="18"/>
  <c r="IB218" i="18"/>
  <c r="IB217" i="18"/>
  <c r="IB216" i="18"/>
  <c r="IB215" i="18"/>
  <c r="IB214" i="18"/>
  <c r="IB213" i="18"/>
  <c r="IB212" i="18"/>
  <c r="IB211" i="18"/>
  <c r="IB210" i="18"/>
  <c r="IB209" i="18"/>
  <c r="IB208" i="18"/>
  <c r="IB207" i="18"/>
  <c r="IB206" i="18"/>
  <c r="IB205" i="18"/>
  <c r="IB204" i="18"/>
  <c r="IB203" i="18"/>
  <c r="IB202" i="18"/>
  <c r="IB201" i="18"/>
  <c r="IB200" i="18"/>
  <c r="IB199" i="18"/>
  <c r="IB198" i="18"/>
  <c r="IB197" i="18"/>
  <c r="IB196" i="18"/>
  <c r="IB195" i="18"/>
  <c r="IB194" i="18"/>
  <c r="IB193" i="18"/>
  <c r="IB192" i="18"/>
  <c r="IB191" i="18"/>
  <c r="IB190" i="18"/>
  <c r="IB189" i="18"/>
  <c r="IB188" i="18"/>
  <c r="IB187" i="18"/>
  <c r="IB186" i="18"/>
  <c r="IB185" i="18"/>
  <c r="IB184" i="18"/>
  <c r="IB183" i="18"/>
  <c r="IB182" i="18"/>
  <c r="IB181" i="18"/>
  <c r="IB180" i="18"/>
  <c r="IB179" i="18"/>
  <c r="IB178" i="18"/>
  <c r="IB177" i="18"/>
  <c r="IB176" i="18"/>
  <c r="IB175" i="18"/>
  <c r="IB174" i="18"/>
  <c r="IB173" i="18"/>
  <c r="IB172" i="18"/>
  <c r="IB171" i="18"/>
  <c r="IB170" i="18"/>
  <c r="IB169" i="18"/>
  <c r="IB168" i="18"/>
  <c r="IB167" i="18"/>
  <c r="IB166" i="18"/>
  <c r="IB165" i="18"/>
  <c r="IB164" i="18"/>
  <c r="IB163" i="18"/>
  <c r="IB162" i="18"/>
  <c r="IB161" i="18"/>
  <c r="IB160" i="18"/>
  <c r="IB159" i="18"/>
  <c r="IB158" i="18"/>
  <c r="IB157" i="18"/>
  <c r="IB156" i="18"/>
  <c r="IB155" i="18"/>
  <c r="IB154" i="18"/>
  <c r="IB153" i="18"/>
  <c r="IB152" i="18"/>
  <c r="IB151" i="18"/>
  <c r="IB150" i="18"/>
  <c r="IB149" i="18"/>
  <c r="IB148" i="18"/>
  <c r="IB147" i="18"/>
  <c r="IB146" i="18"/>
  <c r="IB145" i="18"/>
  <c r="IB144" i="18"/>
  <c r="IB143" i="18"/>
  <c r="IB142" i="18"/>
  <c r="IB141" i="18"/>
  <c r="IB140" i="18"/>
  <c r="IB139" i="18"/>
  <c r="IB138" i="18"/>
  <c r="IB137" i="18"/>
  <c r="IB136" i="18"/>
  <c r="IB135" i="18"/>
  <c r="IB134" i="18"/>
  <c r="IB133" i="18"/>
  <c r="IB132" i="18"/>
  <c r="IB131" i="18"/>
  <c r="IB130" i="18"/>
  <c r="IB129" i="18"/>
  <c r="IB128" i="18"/>
  <c r="IB127" i="18"/>
  <c r="IB126" i="18"/>
  <c r="IB125" i="18"/>
  <c r="IB124" i="18"/>
  <c r="IB123" i="18"/>
  <c r="IB122" i="18"/>
  <c r="IB121" i="18"/>
  <c r="IB120" i="18"/>
  <c r="IB119" i="18"/>
  <c r="IB118" i="18"/>
  <c r="IB117" i="18"/>
  <c r="IB116" i="18"/>
  <c r="IB115" i="18"/>
  <c r="IB114" i="18"/>
  <c r="IB113" i="18"/>
  <c r="IB112" i="18"/>
  <c r="IB111" i="18"/>
  <c r="IB110" i="18"/>
  <c r="IB109" i="18"/>
  <c r="IB108" i="18"/>
  <c r="IB107" i="18"/>
  <c r="IB106" i="18"/>
  <c r="IB105" i="18"/>
  <c r="IB104" i="18"/>
  <c r="IB103" i="18"/>
  <c r="IB102" i="18"/>
  <c r="IB101" i="18"/>
  <c r="IB100" i="18"/>
  <c r="IB99" i="18"/>
  <c r="IB98" i="18"/>
  <c r="IB97" i="18"/>
  <c r="IB96" i="18"/>
  <c r="IB95" i="18"/>
  <c r="IB94" i="18"/>
  <c r="IB93" i="18"/>
  <c r="IB92" i="18"/>
  <c r="IB91" i="18"/>
  <c r="IB90" i="18"/>
  <c r="IB89" i="18"/>
  <c r="IB88" i="18"/>
  <c r="IB87" i="18"/>
  <c r="IB86" i="18"/>
  <c r="IB85" i="18"/>
  <c r="IB84" i="18"/>
  <c r="IB83" i="18"/>
  <c r="IB82" i="18"/>
  <c r="IB81" i="18"/>
  <c r="IB80" i="18"/>
  <c r="IB79" i="18"/>
  <c r="IB78" i="18"/>
  <c r="IB77" i="18"/>
  <c r="IB76" i="18"/>
  <c r="IB75" i="18"/>
  <c r="IB74" i="18"/>
  <c r="IB73" i="18"/>
  <c r="IB72" i="18"/>
  <c r="IB71" i="18"/>
  <c r="IB70" i="18"/>
  <c r="IB69" i="18"/>
  <c r="IB68" i="18"/>
  <c r="IB67" i="18"/>
  <c r="IB66" i="18"/>
  <c r="IB65" i="18"/>
  <c r="IB64" i="18"/>
  <c r="IB63" i="18"/>
  <c r="IB62" i="18"/>
  <c r="IB61" i="18"/>
  <c r="K61" i="18"/>
  <c r="IB60" i="18"/>
  <c r="IB59" i="18"/>
  <c r="P59" i="18"/>
  <c r="O59" i="18"/>
  <c r="N59" i="18"/>
  <c r="M59" i="18"/>
  <c r="K59" i="18"/>
  <c r="I59" i="18"/>
  <c r="IB58" i="18"/>
  <c r="P58" i="18"/>
  <c r="O58" i="18"/>
  <c r="N58" i="18"/>
  <c r="M58" i="18"/>
  <c r="K58" i="18"/>
  <c r="I58" i="18"/>
  <c r="IB57" i="18"/>
  <c r="P57" i="18"/>
  <c r="O57" i="18"/>
  <c r="N57" i="18"/>
  <c r="M57" i="18"/>
  <c r="K57" i="18"/>
  <c r="I57" i="18"/>
  <c r="IB56" i="18"/>
  <c r="IB55" i="18"/>
  <c r="IB54" i="18"/>
  <c r="IB53" i="18"/>
  <c r="P53" i="18"/>
  <c r="O53" i="18"/>
  <c r="N53" i="18"/>
  <c r="M53" i="18"/>
  <c r="K53" i="18"/>
  <c r="I53" i="18"/>
  <c r="IB52" i="18"/>
  <c r="P52" i="18"/>
  <c r="O52" i="18"/>
  <c r="N52" i="18"/>
  <c r="M52" i="18"/>
  <c r="K52" i="18"/>
  <c r="I52" i="18"/>
  <c r="IB51" i="18"/>
  <c r="P51" i="18"/>
  <c r="O51" i="18"/>
  <c r="N51" i="18"/>
  <c r="M51" i="18"/>
  <c r="K51" i="18"/>
  <c r="I51" i="18"/>
  <c r="IB50" i="18"/>
  <c r="P50" i="18"/>
  <c r="O50" i="18"/>
  <c r="N50" i="18"/>
  <c r="M50" i="18"/>
  <c r="K50" i="18"/>
  <c r="I50" i="18"/>
  <c r="IB49" i="18"/>
  <c r="P49" i="18"/>
  <c r="O49" i="18"/>
  <c r="N49" i="18"/>
  <c r="M49" i="18"/>
  <c r="K49" i="18"/>
  <c r="I49" i="18"/>
  <c r="IB48" i="18"/>
  <c r="P48" i="18"/>
  <c r="O48" i="18"/>
  <c r="N48" i="18"/>
  <c r="M48" i="18"/>
  <c r="K48" i="18"/>
  <c r="I48" i="18"/>
  <c r="IB47" i="18"/>
  <c r="P47" i="18"/>
  <c r="O47" i="18"/>
  <c r="N47" i="18"/>
  <c r="M47" i="18"/>
  <c r="K47" i="18"/>
  <c r="I47" i="18"/>
  <c r="IB46" i="18"/>
  <c r="IB45" i="18"/>
  <c r="IB44" i="18"/>
  <c r="H44" i="18"/>
  <c r="IB43" i="18"/>
  <c r="P43" i="18"/>
  <c r="O43" i="18"/>
  <c r="N43" i="18"/>
  <c r="M43" i="18"/>
  <c r="K43" i="18"/>
  <c r="I43" i="18"/>
  <c r="IB42" i="18"/>
  <c r="P42" i="18"/>
  <c r="O42" i="18"/>
  <c r="N42" i="18"/>
  <c r="M42" i="18"/>
  <c r="K42" i="18"/>
  <c r="I42" i="18"/>
  <c r="IB41" i="18"/>
  <c r="P41" i="18"/>
  <c r="O41" i="18"/>
  <c r="N41" i="18"/>
  <c r="M41" i="18"/>
  <c r="K41" i="18"/>
  <c r="I41" i="18"/>
  <c r="IB40" i="18"/>
  <c r="P40" i="18"/>
  <c r="O40" i="18"/>
  <c r="N40" i="18"/>
  <c r="M40" i="18"/>
  <c r="K40" i="18"/>
  <c r="I40" i="18"/>
  <c r="IB39" i="18"/>
  <c r="P39" i="18"/>
  <c r="O39" i="18"/>
  <c r="N39" i="18"/>
  <c r="M39" i="18"/>
  <c r="K39" i="18"/>
  <c r="I39" i="18"/>
  <c r="IB38" i="18"/>
  <c r="IB37" i="18"/>
  <c r="IB36" i="18"/>
  <c r="H36" i="18"/>
  <c r="IB35" i="18"/>
  <c r="P35" i="18"/>
  <c r="O35" i="18"/>
  <c r="N35" i="18"/>
  <c r="M35" i="18"/>
  <c r="K35" i="18"/>
  <c r="I35" i="18"/>
  <c r="IB34" i="18"/>
  <c r="P34" i="18"/>
  <c r="O34" i="18"/>
  <c r="N34" i="18"/>
  <c r="M34" i="18"/>
  <c r="K34" i="18"/>
  <c r="I34" i="18"/>
  <c r="IB33" i="18"/>
  <c r="P33" i="18"/>
  <c r="O33" i="18"/>
  <c r="N33" i="18"/>
  <c r="M33" i="18"/>
  <c r="K33" i="18"/>
  <c r="I33" i="18"/>
  <c r="IB32" i="18"/>
  <c r="P32" i="18"/>
  <c r="O32" i="18"/>
  <c r="N32" i="18"/>
  <c r="M32" i="18"/>
  <c r="K32" i="18"/>
  <c r="I32" i="18"/>
  <c r="IB31" i="18"/>
  <c r="P31" i="18"/>
  <c r="O31" i="18"/>
  <c r="N31" i="18"/>
  <c r="M31" i="18"/>
  <c r="K31" i="18"/>
  <c r="I31" i="18"/>
  <c r="IB30" i="18"/>
  <c r="P30" i="18"/>
  <c r="O30" i="18"/>
  <c r="N30" i="18"/>
  <c r="M30" i="18"/>
  <c r="K30" i="18"/>
  <c r="I30" i="18"/>
  <c r="IB29" i="18"/>
  <c r="P29" i="18"/>
  <c r="O29" i="18"/>
  <c r="N29" i="18"/>
  <c r="M29" i="18"/>
  <c r="K29" i="18"/>
  <c r="I29" i="18"/>
  <c r="IB28" i="18"/>
  <c r="P28" i="18"/>
  <c r="O28" i="18"/>
  <c r="N28" i="18"/>
  <c r="M28" i="18"/>
  <c r="K28" i="18"/>
  <c r="I28" i="18"/>
  <c r="IB27" i="18"/>
  <c r="IB26" i="18"/>
  <c r="IB25" i="18"/>
  <c r="IB24" i="18"/>
  <c r="P24" i="18"/>
  <c r="O24" i="18"/>
  <c r="N24" i="18"/>
  <c r="M24" i="18"/>
  <c r="K24" i="18"/>
  <c r="I24" i="18"/>
  <c r="IB23" i="18"/>
  <c r="P23" i="18"/>
  <c r="O23" i="18"/>
  <c r="N23" i="18"/>
  <c r="M23" i="18"/>
  <c r="K23" i="18"/>
  <c r="I23" i="18"/>
  <c r="IB22" i="18"/>
  <c r="P22" i="18"/>
  <c r="O22" i="18"/>
  <c r="N22" i="18"/>
  <c r="M22" i="18"/>
  <c r="K22" i="18"/>
  <c r="I22" i="18"/>
  <c r="IB21" i="18"/>
  <c r="IB20" i="18"/>
  <c r="IB19" i="18"/>
  <c r="IB18" i="18"/>
  <c r="P18" i="18"/>
  <c r="O18" i="18"/>
  <c r="N18" i="18"/>
  <c r="M18" i="18"/>
  <c r="K18" i="18"/>
  <c r="I18" i="18"/>
  <c r="IB17" i="18"/>
  <c r="P17" i="18"/>
  <c r="O17" i="18"/>
  <c r="N17" i="18"/>
  <c r="M17" i="18"/>
  <c r="K17" i="18"/>
  <c r="I17" i="18"/>
  <c r="IB16" i="18"/>
  <c r="P16" i="18"/>
  <c r="O16" i="18"/>
  <c r="N16" i="18"/>
  <c r="M16" i="18"/>
  <c r="K16" i="18"/>
  <c r="I16" i="18"/>
  <c r="IB15" i="18"/>
  <c r="P15" i="18"/>
  <c r="O15" i="18"/>
  <c r="N15" i="18"/>
  <c r="M15" i="18"/>
  <c r="K15" i="18"/>
  <c r="I15" i="18"/>
  <c r="IB14" i="18"/>
  <c r="P14" i="18"/>
  <c r="O14" i="18"/>
  <c r="N14" i="18"/>
  <c r="M14" i="18"/>
  <c r="K14" i="18"/>
  <c r="I14" i="18"/>
  <c r="IB13" i="18"/>
  <c r="P13" i="18"/>
  <c r="O13" i="18"/>
  <c r="N13" i="18"/>
  <c r="M13" i="18"/>
  <c r="K13" i="18"/>
  <c r="I13" i="18"/>
  <c r="IB12" i="18"/>
  <c r="P12" i="18"/>
  <c r="O12" i="18"/>
  <c r="N12" i="18"/>
  <c r="M12" i="18"/>
  <c r="K12" i="18"/>
  <c r="I12" i="18"/>
  <c r="IB11" i="18"/>
  <c r="IB10" i="18"/>
  <c r="IB9" i="18"/>
  <c r="IB8" i="18"/>
  <c r="IB7" i="18"/>
  <c r="IB6" i="18"/>
  <c r="IA6" i="18"/>
  <c r="E6" i="18"/>
  <c r="IB301" i="17"/>
  <c r="IB300" i="17"/>
  <c r="IB299" i="17"/>
  <c r="IB298" i="17"/>
  <c r="IB297" i="17"/>
  <c r="IB296" i="17"/>
  <c r="IB295" i="17"/>
  <c r="IB294" i="17"/>
  <c r="IB293" i="17"/>
  <c r="IB292" i="17"/>
  <c r="IB291" i="17"/>
  <c r="IB290" i="17"/>
  <c r="IB289" i="17"/>
  <c r="IB288" i="17"/>
  <c r="IB287" i="17"/>
  <c r="IB286" i="17"/>
  <c r="IB285" i="17"/>
  <c r="IB284" i="17"/>
  <c r="IB283" i="17"/>
  <c r="IB282" i="17"/>
  <c r="IB281" i="17"/>
  <c r="IB280" i="17"/>
  <c r="IB279" i="17"/>
  <c r="IB278" i="17"/>
  <c r="IB277" i="17"/>
  <c r="IB276" i="17"/>
  <c r="IB275" i="17"/>
  <c r="IB274" i="17"/>
  <c r="IB273" i="17"/>
  <c r="IB272" i="17"/>
  <c r="IB271" i="17"/>
  <c r="IB270" i="17"/>
  <c r="IB269" i="17"/>
  <c r="IB268" i="17"/>
  <c r="IB267" i="17"/>
  <c r="IB266" i="17"/>
  <c r="IB265" i="17"/>
  <c r="IB264" i="17"/>
  <c r="IB263" i="17"/>
  <c r="IB262" i="17"/>
  <c r="IB261" i="17"/>
  <c r="IB260" i="17"/>
  <c r="IB259" i="17"/>
  <c r="IB258" i="17"/>
  <c r="IB257" i="17"/>
  <c r="IB256" i="17"/>
  <c r="IB255" i="17"/>
  <c r="IB254" i="17"/>
  <c r="IB253" i="17"/>
  <c r="IB252" i="17"/>
  <c r="IB251" i="17"/>
  <c r="IB250" i="17"/>
  <c r="IB249" i="17"/>
  <c r="IB248" i="17"/>
  <c r="IB247" i="17"/>
  <c r="IB246" i="17"/>
  <c r="IB245" i="17"/>
  <c r="IB244" i="17"/>
  <c r="IB243" i="17"/>
  <c r="IB242" i="17"/>
  <c r="IB241" i="17"/>
  <c r="IB240" i="17"/>
  <c r="IB239" i="17"/>
  <c r="IB238" i="17"/>
  <c r="IB237" i="17"/>
  <c r="IB236" i="17"/>
  <c r="IB235" i="17"/>
  <c r="IB234" i="17"/>
  <c r="IB233" i="17"/>
  <c r="IB232" i="17"/>
  <c r="IB231" i="17"/>
  <c r="IB230" i="17"/>
  <c r="IB229" i="17"/>
  <c r="IB228" i="17"/>
  <c r="IB227" i="17"/>
  <c r="IB226" i="17"/>
  <c r="IB225" i="17"/>
  <c r="IB224" i="17"/>
  <c r="IB223" i="17"/>
  <c r="IB222" i="17"/>
  <c r="IB221" i="17"/>
  <c r="IB220" i="17"/>
  <c r="IB219" i="17"/>
  <c r="IB218" i="17"/>
  <c r="IB217" i="17"/>
  <c r="IB216" i="17"/>
  <c r="IB215" i="17"/>
  <c r="IB214" i="17"/>
  <c r="IB213" i="17"/>
  <c r="IB212" i="17"/>
  <c r="IB211" i="17"/>
  <c r="IB210" i="17"/>
  <c r="IB209" i="17"/>
  <c r="IB208" i="17"/>
  <c r="IB207" i="17"/>
  <c r="IB206" i="17"/>
  <c r="IB205" i="17"/>
  <c r="IB204" i="17"/>
  <c r="IB203" i="17"/>
  <c r="IB202" i="17"/>
  <c r="IB201" i="17"/>
  <c r="IB200" i="17"/>
  <c r="IB199" i="17"/>
  <c r="IB198" i="17"/>
  <c r="IB197" i="17"/>
  <c r="IB196" i="17"/>
  <c r="IB195" i="17"/>
  <c r="IB194" i="17"/>
  <c r="IB193" i="17"/>
  <c r="IB192" i="17"/>
  <c r="IB191" i="17"/>
  <c r="IB190" i="17"/>
  <c r="IB189" i="17"/>
  <c r="IB188" i="17"/>
  <c r="IB187" i="17"/>
  <c r="IB186" i="17"/>
  <c r="IB185" i="17"/>
  <c r="IB184" i="17"/>
  <c r="IB183" i="17"/>
  <c r="IB182" i="17"/>
  <c r="IB181" i="17"/>
  <c r="IB180" i="17"/>
  <c r="IB179" i="17"/>
  <c r="IB178" i="17"/>
  <c r="IB177" i="17"/>
  <c r="IB176" i="17"/>
  <c r="IB175" i="17"/>
  <c r="IB174" i="17"/>
  <c r="IB173" i="17"/>
  <c r="IB172" i="17"/>
  <c r="IB171" i="17"/>
  <c r="IB170" i="17"/>
  <c r="IB169" i="17"/>
  <c r="IB168" i="17"/>
  <c r="IB167" i="17"/>
  <c r="IB166" i="17"/>
  <c r="IB165" i="17"/>
  <c r="IB164" i="17"/>
  <c r="IB163" i="17"/>
  <c r="IB162" i="17"/>
  <c r="IB161" i="17"/>
  <c r="IB160" i="17"/>
  <c r="IB159" i="17"/>
  <c r="IB158" i="17"/>
  <c r="IB157" i="17"/>
  <c r="IB156" i="17"/>
  <c r="IB155" i="17"/>
  <c r="IB154" i="17"/>
  <c r="IB153" i="17"/>
  <c r="IB152" i="17"/>
  <c r="IB151" i="17"/>
  <c r="IB150" i="17"/>
  <c r="IB149" i="17"/>
  <c r="IB148" i="17"/>
  <c r="IB147" i="17"/>
  <c r="IB146" i="17"/>
  <c r="IB145" i="17"/>
  <c r="IB144" i="17"/>
  <c r="IB143" i="17"/>
  <c r="IB142" i="17"/>
  <c r="IB141" i="17"/>
  <c r="IB140" i="17"/>
  <c r="IB139" i="17"/>
  <c r="IB138" i="17"/>
  <c r="IB137" i="17"/>
  <c r="IB136" i="17"/>
  <c r="IB135" i="17"/>
  <c r="IB134" i="17"/>
  <c r="IB133" i="17"/>
  <c r="IB132" i="17"/>
  <c r="IB131" i="17"/>
  <c r="IB130" i="17"/>
  <c r="IB129" i="17"/>
  <c r="IB128" i="17"/>
  <c r="IB127" i="17"/>
  <c r="IB126" i="17"/>
  <c r="IB125" i="17"/>
  <c r="IB124" i="17"/>
  <c r="IB123" i="17"/>
  <c r="IB122" i="17"/>
  <c r="IB121" i="17"/>
  <c r="IB120" i="17"/>
  <c r="IB119" i="17"/>
  <c r="IB118" i="17"/>
  <c r="IB117" i="17"/>
  <c r="IB116" i="17"/>
  <c r="IB115" i="17"/>
  <c r="IB114" i="17"/>
  <c r="IB113" i="17"/>
  <c r="IB112" i="17"/>
  <c r="IB111" i="17"/>
  <c r="IB110" i="17"/>
  <c r="IB109" i="17"/>
  <c r="IB108" i="17"/>
  <c r="IB107" i="17"/>
  <c r="IB106" i="17"/>
  <c r="IB105" i="17"/>
  <c r="IB104" i="17"/>
  <c r="IB103" i="17"/>
  <c r="IB102" i="17"/>
  <c r="IB101" i="17"/>
  <c r="IB100" i="17"/>
  <c r="IB99" i="17"/>
  <c r="IB98" i="17"/>
  <c r="IB97" i="17"/>
  <c r="IB96" i="17"/>
  <c r="IB95" i="17"/>
  <c r="IB94" i="17"/>
  <c r="IB93" i="17"/>
  <c r="IB92" i="17"/>
  <c r="IB91" i="17"/>
  <c r="IB90" i="17"/>
  <c r="IB89" i="17"/>
  <c r="IB88" i="17"/>
  <c r="IB87" i="17"/>
  <c r="IB86" i="17"/>
  <c r="IB85" i="17"/>
  <c r="IB84" i="17"/>
  <c r="IB83" i="17"/>
  <c r="IB82" i="17"/>
  <c r="IB81" i="17"/>
  <c r="IB80" i="17"/>
  <c r="IB79" i="17"/>
  <c r="IB78" i="17"/>
  <c r="IB77" i="17"/>
  <c r="IB76" i="17"/>
  <c r="IB75" i="17"/>
  <c r="IB74" i="17"/>
  <c r="IB73" i="17"/>
  <c r="IB72" i="17"/>
  <c r="IB71" i="17"/>
  <c r="IB70" i="17"/>
  <c r="IB69" i="17"/>
  <c r="IB68" i="17"/>
  <c r="IB67" i="17"/>
  <c r="IB66" i="17"/>
  <c r="IB65" i="17"/>
  <c r="IB64" i="17"/>
  <c r="IB63" i="17"/>
  <c r="IB62" i="17"/>
  <c r="IB61" i="17"/>
  <c r="K61" i="17"/>
  <c r="IB60" i="17"/>
  <c r="IB59" i="17"/>
  <c r="P59" i="17"/>
  <c r="O59" i="17"/>
  <c r="N59" i="17"/>
  <c r="M59" i="17"/>
  <c r="K59" i="17"/>
  <c r="I59" i="17"/>
  <c r="IB58" i="17"/>
  <c r="P58" i="17"/>
  <c r="O58" i="17"/>
  <c r="N58" i="17"/>
  <c r="M58" i="17"/>
  <c r="K58" i="17"/>
  <c r="I58" i="17"/>
  <c r="IB57" i="17"/>
  <c r="P57" i="17"/>
  <c r="O57" i="17"/>
  <c r="N57" i="17"/>
  <c r="M57" i="17"/>
  <c r="K57" i="17"/>
  <c r="I57" i="17"/>
  <c r="IB56" i="17"/>
  <c r="IB55" i="17"/>
  <c r="IB54" i="17"/>
  <c r="IB53" i="17"/>
  <c r="P53" i="17"/>
  <c r="O53" i="17"/>
  <c r="N53" i="17"/>
  <c r="M53" i="17"/>
  <c r="K53" i="17"/>
  <c r="I53" i="17"/>
  <c r="IB52" i="17"/>
  <c r="P52" i="17"/>
  <c r="O52" i="17"/>
  <c r="N52" i="17"/>
  <c r="M52" i="17"/>
  <c r="K52" i="17"/>
  <c r="I52" i="17"/>
  <c r="IB51" i="17"/>
  <c r="P51" i="17"/>
  <c r="O51" i="17"/>
  <c r="N51" i="17"/>
  <c r="M51" i="17"/>
  <c r="K51" i="17"/>
  <c r="I51" i="17"/>
  <c r="IB50" i="17"/>
  <c r="P50" i="17"/>
  <c r="O50" i="17"/>
  <c r="N50" i="17"/>
  <c r="M50" i="17"/>
  <c r="K50" i="17"/>
  <c r="I50" i="17"/>
  <c r="IB49" i="17"/>
  <c r="P49" i="17"/>
  <c r="O49" i="17"/>
  <c r="N49" i="17"/>
  <c r="M49" i="17"/>
  <c r="K49" i="17"/>
  <c r="I49" i="17"/>
  <c r="IB48" i="17"/>
  <c r="P48" i="17"/>
  <c r="O48" i="17"/>
  <c r="N48" i="17"/>
  <c r="M48" i="17"/>
  <c r="K48" i="17"/>
  <c r="I48" i="17"/>
  <c r="IB47" i="17"/>
  <c r="P47" i="17"/>
  <c r="O47" i="17"/>
  <c r="N47" i="17"/>
  <c r="M47" i="17"/>
  <c r="K47" i="17"/>
  <c r="I47" i="17"/>
  <c r="IB46" i="17"/>
  <c r="IB45" i="17"/>
  <c r="IB44" i="17"/>
  <c r="H44" i="17"/>
  <c r="IB43" i="17"/>
  <c r="P43" i="17"/>
  <c r="O43" i="17"/>
  <c r="N43" i="17"/>
  <c r="M43" i="17"/>
  <c r="K43" i="17"/>
  <c r="I43" i="17"/>
  <c r="IB42" i="17"/>
  <c r="P42" i="17"/>
  <c r="O42" i="17"/>
  <c r="N42" i="17"/>
  <c r="M42" i="17"/>
  <c r="K42" i="17"/>
  <c r="I42" i="17"/>
  <c r="IB41" i="17"/>
  <c r="P41" i="17"/>
  <c r="O41" i="17"/>
  <c r="N41" i="17"/>
  <c r="M41" i="17"/>
  <c r="K41" i="17"/>
  <c r="I41" i="17"/>
  <c r="IB40" i="17"/>
  <c r="P40" i="17"/>
  <c r="O40" i="17"/>
  <c r="N40" i="17"/>
  <c r="M40" i="17"/>
  <c r="K40" i="17"/>
  <c r="I40" i="17"/>
  <c r="IB39" i="17"/>
  <c r="P39" i="17"/>
  <c r="O39" i="17"/>
  <c r="N39" i="17"/>
  <c r="M39" i="17"/>
  <c r="K39" i="17"/>
  <c r="I39" i="17"/>
  <c r="IB38" i="17"/>
  <c r="IB37" i="17"/>
  <c r="IB36" i="17"/>
  <c r="H36" i="17"/>
  <c r="IB35" i="17"/>
  <c r="P35" i="17"/>
  <c r="O35" i="17"/>
  <c r="N35" i="17"/>
  <c r="M35" i="17"/>
  <c r="K35" i="17"/>
  <c r="I35" i="17"/>
  <c r="IB34" i="17"/>
  <c r="P34" i="17"/>
  <c r="O34" i="17"/>
  <c r="N34" i="17"/>
  <c r="M34" i="17"/>
  <c r="K34" i="17"/>
  <c r="I34" i="17"/>
  <c r="IB33" i="17"/>
  <c r="P33" i="17"/>
  <c r="O33" i="17"/>
  <c r="N33" i="17"/>
  <c r="M33" i="17"/>
  <c r="K33" i="17"/>
  <c r="I33" i="17"/>
  <c r="IB32" i="17"/>
  <c r="P32" i="17"/>
  <c r="O32" i="17"/>
  <c r="N32" i="17"/>
  <c r="M32" i="17"/>
  <c r="K32" i="17"/>
  <c r="I32" i="17"/>
  <c r="IB31" i="17"/>
  <c r="P31" i="17"/>
  <c r="O31" i="17"/>
  <c r="N31" i="17"/>
  <c r="M31" i="17"/>
  <c r="K31" i="17"/>
  <c r="I31" i="17"/>
  <c r="IB30" i="17"/>
  <c r="P30" i="17"/>
  <c r="O30" i="17"/>
  <c r="N30" i="17"/>
  <c r="M30" i="17"/>
  <c r="K30" i="17"/>
  <c r="I30" i="17"/>
  <c r="IB29" i="17"/>
  <c r="P29" i="17"/>
  <c r="O29" i="17"/>
  <c r="N29" i="17"/>
  <c r="M29" i="17"/>
  <c r="K29" i="17"/>
  <c r="I29" i="17"/>
  <c r="IB28" i="17"/>
  <c r="P28" i="17"/>
  <c r="O28" i="17"/>
  <c r="N28" i="17"/>
  <c r="M28" i="17"/>
  <c r="K28" i="17"/>
  <c r="I28" i="17"/>
  <c r="IB27" i="17"/>
  <c r="IB26" i="17"/>
  <c r="IB25" i="17"/>
  <c r="IB24" i="17"/>
  <c r="P24" i="17"/>
  <c r="O24" i="17"/>
  <c r="N24" i="17"/>
  <c r="M24" i="17"/>
  <c r="K24" i="17"/>
  <c r="I24" i="17"/>
  <c r="IB23" i="17"/>
  <c r="P23" i="17"/>
  <c r="O23" i="17"/>
  <c r="N23" i="17"/>
  <c r="M23" i="17"/>
  <c r="K23" i="17"/>
  <c r="I23" i="17"/>
  <c r="IB22" i="17"/>
  <c r="P22" i="17"/>
  <c r="O22" i="17"/>
  <c r="N22" i="17"/>
  <c r="M22" i="17"/>
  <c r="K22" i="17"/>
  <c r="I22" i="17"/>
  <c r="IB21" i="17"/>
  <c r="IB20" i="17"/>
  <c r="IB19" i="17"/>
  <c r="IB18" i="17"/>
  <c r="P18" i="17"/>
  <c r="O18" i="17"/>
  <c r="N18" i="17"/>
  <c r="M18" i="17"/>
  <c r="K18" i="17"/>
  <c r="I18" i="17"/>
  <c r="IB17" i="17"/>
  <c r="P17" i="17"/>
  <c r="O17" i="17"/>
  <c r="N17" i="17"/>
  <c r="M17" i="17"/>
  <c r="K17" i="17"/>
  <c r="I17" i="17"/>
  <c r="IB16" i="17"/>
  <c r="P16" i="17"/>
  <c r="O16" i="17"/>
  <c r="N16" i="17"/>
  <c r="M16" i="17"/>
  <c r="K16" i="17"/>
  <c r="I16" i="17"/>
  <c r="IB15" i="17"/>
  <c r="P15" i="17"/>
  <c r="O15" i="17"/>
  <c r="N15" i="17"/>
  <c r="M15" i="17"/>
  <c r="K15" i="17"/>
  <c r="I15" i="17"/>
  <c r="IB14" i="17"/>
  <c r="P14" i="17"/>
  <c r="O14" i="17"/>
  <c r="N14" i="17"/>
  <c r="M14" i="17"/>
  <c r="K14" i="17"/>
  <c r="I14" i="17"/>
  <c r="IB13" i="17"/>
  <c r="P13" i="17"/>
  <c r="O13" i="17"/>
  <c r="N13" i="17"/>
  <c r="M13" i="17"/>
  <c r="K13" i="17"/>
  <c r="I13" i="17"/>
  <c r="IB12" i="17"/>
  <c r="P12" i="17"/>
  <c r="O12" i="17"/>
  <c r="N12" i="17"/>
  <c r="M12" i="17"/>
  <c r="K12" i="17"/>
  <c r="I12" i="17"/>
  <c r="IB11" i="17"/>
  <c r="IB10" i="17"/>
  <c r="IB9" i="17"/>
  <c r="IB8" i="17"/>
  <c r="IB7" i="17"/>
  <c r="IB6" i="17"/>
  <c r="IA6" i="17"/>
  <c r="E6" i="17"/>
  <c r="IB301" i="16"/>
  <c r="IB300" i="16"/>
  <c r="IB299" i="16"/>
  <c r="IB298" i="16"/>
  <c r="IB297" i="16"/>
  <c r="IB296" i="16"/>
  <c r="IB295" i="16"/>
  <c r="IB294" i="16"/>
  <c r="IB293" i="16"/>
  <c r="IB292" i="16"/>
  <c r="IB291" i="16"/>
  <c r="IB290" i="16"/>
  <c r="IB289" i="16"/>
  <c r="IB288" i="16"/>
  <c r="IB287" i="16"/>
  <c r="IB286" i="16"/>
  <c r="IB285" i="16"/>
  <c r="IB284" i="16"/>
  <c r="IB283" i="16"/>
  <c r="IB282" i="16"/>
  <c r="IB281" i="16"/>
  <c r="IB280" i="16"/>
  <c r="IB279" i="16"/>
  <c r="IB278" i="16"/>
  <c r="IB277" i="16"/>
  <c r="IB276" i="16"/>
  <c r="IB275" i="16"/>
  <c r="IB274" i="16"/>
  <c r="IB273" i="16"/>
  <c r="IB272" i="16"/>
  <c r="IB271" i="16"/>
  <c r="IB270" i="16"/>
  <c r="IB269" i="16"/>
  <c r="IB268" i="16"/>
  <c r="IB267" i="16"/>
  <c r="IB266" i="16"/>
  <c r="IB265" i="16"/>
  <c r="IB264" i="16"/>
  <c r="IB263" i="16"/>
  <c r="IB262" i="16"/>
  <c r="IB261" i="16"/>
  <c r="IB260" i="16"/>
  <c r="IB259" i="16"/>
  <c r="IB258" i="16"/>
  <c r="IB257" i="16"/>
  <c r="IB256" i="16"/>
  <c r="IB255" i="16"/>
  <c r="IB254" i="16"/>
  <c r="IB253" i="16"/>
  <c r="IB252" i="16"/>
  <c r="IB251" i="16"/>
  <c r="IB250" i="16"/>
  <c r="IB249" i="16"/>
  <c r="IB248" i="16"/>
  <c r="IB247" i="16"/>
  <c r="IB246" i="16"/>
  <c r="IB245" i="16"/>
  <c r="IB244" i="16"/>
  <c r="IB243" i="16"/>
  <c r="IB242" i="16"/>
  <c r="IB241" i="16"/>
  <c r="IB240" i="16"/>
  <c r="IB239" i="16"/>
  <c r="IB238" i="16"/>
  <c r="IB237" i="16"/>
  <c r="IB236" i="16"/>
  <c r="IB235" i="16"/>
  <c r="IB234" i="16"/>
  <c r="IB233" i="16"/>
  <c r="IB232" i="16"/>
  <c r="IB231" i="16"/>
  <c r="IB230" i="16"/>
  <c r="IB229" i="16"/>
  <c r="IB228" i="16"/>
  <c r="IB227" i="16"/>
  <c r="IB226" i="16"/>
  <c r="IB225" i="16"/>
  <c r="IB224" i="16"/>
  <c r="IB223" i="16"/>
  <c r="IB222" i="16"/>
  <c r="IB221" i="16"/>
  <c r="IB220" i="16"/>
  <c r="IB219" i="16"/>
  <c r="IB218" i="16"/>
  <c r="IB217" i="16"/>
  <c r="IB216" i="16"/>
  <c r="IB215" i="16"/>
  <c r="IB214" i="16"/>
  <c r="IB213" i="16"/>
  <c r="IB212" i="16"/>
  <c r="IB211" i="16"/>
  <c r="IB210" i="16"/>
  <c r="IB209" i="16"/>
  <c r="IB208" i="16"/>
  <c r="IB207" i="16"/>
  <c r="IB206" i="16"/>
  <c r="IB205" i="16"/>
  <c r="IB204" i="16"/>
  <c r="IB203" i="16"/>
  <c r="IB202" i="16"/>
  <c r="IB201" i="16"/>
  <c r="IB200" i="16"/>
  <c r="IB199" i="16"/>
  <c r="IB198" i="16"/>
  <c r="IB197" i="16"/>
  <c r="IB196" i="16"/>
  <c r="IB195" i="16"/>
  <c r="IB194" i="16"/>
  <c r="IB193" i="16"/>
  <c r="IB192" i="16"/>
  <c r="IB191" i="16"/>
  <c r="IB190" i="16"/>
  <c r="IB189" i="16"/>
  <c r="IB188" i="16"/>
  <c r="IB187" i="16"/>
  <c r="IB186" i="16"/>
  <c r="IB185" i="16"/>
  <c r="IB184" i="16"/>
  <c r="IB183" i="16"/>
  <c r="IB182" i="16"/>
  <c r="IB181" i="16"/>
  <c r="IB180" i="16"/>
  <c r="IB179" i="16"/>
  <c r="IB178" i="16"/>
  <c r="IB177" i="16"/>
  <c r="IB176" i="16"/>
  <c r="IB175" i="16"/>
  <c r="IB174" i="16"/>
  <c r="IB173" i="16"/>
  <c r="IB172" i="16"/>
  <c r="IB171" i="16"/>
  <c r="IB170" i="16"/>
  <c r="IB169" i="16"/>
  <c r="IB168" i="16"/>
  <c r="IB167" i="16"/>
  <c r="IB166" i="16"/>
  <c r="IB165" i="16"/>
  <c r="IB164" i="16"/>
  <c r="IB163" i="16"/>
  <c r="IB162" i="16"/>
  <c r="IB161" i="16"/>
  <c r="IB160" i="16"/>
  <c r="IB159" i="16"/>
  <c r="IB158" i="16"/>
  <c r="IB157" i="16"/>
  <c r="IB156" i="16"/>
  <c r="IB155" i="16"/>
  <c r="IB154" i="16"/>
  <c r="IB153" i="16"/>
  <c r="IB152" i="16"/>
  <c r="IB151" i="16"/>
  <c r="IB150" i="16"/>
  <c r="IB149" i="16"/>
  <c r="IB148" i="16"/>
  <c r="IB147" i="16"/>
  <c r="IB146" i="16"/>
  <c r="IB145" i="16"/>
  <c r="IB144" i="16"/>
  <c r="IB143" i="16"/>
  <c r="IB142" i="16"/>
  <c r="IB141" i="16"/>
  <c r="IB140" i="16"/>
  <c r="IB139" i="16"/>
  <c r="IB138" i="16"/>
  <c r="IB137" i="16"/>
  <c r="IB136" i="16"/>
  <c r="IB135" i="16"/>
  <c r="IB134" i="16"/>
  <c r="IB133" i="16"/>
  <c r="IB132" i="16"/>
  <c r="IB131" i="16"/>
  <c r="IB130" i="16"/>
  <c r="IB129" i="16"/>
  <c r="IB128" i="16"/>
  <c r="IB127" i="16"/>
  <c r="IB126" i="16"/>
  <c r="IB125" i="16"/>
  <c r="IB124" i="16"/>
  <c r="IB123" i="16"/>
  <c r="IB122" i="16"/>
  <c r="IB121" i="16"/>
  <c r="IB120" i="16"/>
  <c r="IB119" i="16"/>
  <c r="IB118" i="16"/>
  <c r="IB117" i="16"/>
  <c r="IB116" i="16"/>
  <c r="IB115" i="16"/>
  <c r="IB114" i="16"/>
  <c r="IB113" i="16"/>
  <c r="IB112" i="16"/>
  <c r="IB111" i="16"/>
  <c r="IB110" i="16"/>
  <c r="IB109" i="16"/>
  <c r="IB108" i="16"/>
  <c r="IB107" i="16"/>
  <c r="IB106" i="16"/>
  <c r="IB105" i="16"/>
  <c r="IB104" i="16"/>
  <c r="IB103" i="16"/>
  <c r="IB102" i="16"/>
  <c r="IB101" i="16"/>
  <c r="IB100" i="16"/>
  <c r="IB99" i="16"/>
  <c r="IB98" i="16"/>
  <c r="IB97" i="16"/>
  <c r="IB96" i="16"/>
  <c r="IB95" i="16"/>
  <c r="IB94" i="16"/>
  <c r="IB93" i="16"/>
  <c r="IB92" i="16"/>
  <c r="IB91" i="16"/>
  <c r="IB90" i="16"/>
  <c r="IB89" i="16"/>
  <c r="IB88" i="16"/>
  <c r="IB87" i="16"/>
  <c r="IB86" i="16"/>
  <c r="IB85" i="16"/>
  <c r="IB84" i="16"/>
  <c r="IB83" i="16"/>
  <c r="IB82" i="16"/>
  <c r="IB81" i="16"/>
  <c r="IB80" i="16"/>
  <c r="IB79" i="16"/>
  <c r="IB78" i="16"/>
  <c r="IB77" i="16"/>
  <c r="IB76" i="16"/>
  <c r="IB75" i="16"/>
  <c r="IB74" i="16"/>
  <c r="IB73" i="16"/>
  <c r="IB72" i="16"/>
  <c r="IB71" i="16"/>
  <c r="IB70" i="16"/>
  <c r="IB69" i="16"/>
  <c r="IB68" i="16"/>
  <c r="IB67" i="16"/>
  <c r="IB66" i="16"/>
  <c r="IB65" i="16"/>
  <c r="IB64" i="16"/>
  <c r="IB63" i="16"/>
  <c r="IB62" i="16"/>
  <c r="IB61" i="16"/>
  <c r="K61" i="16"/>
  <c r="IB60" i="16"/>
  <c r="IB59" i="16"/>
  <c r="P59" i="16"/>
  <c r="O59" i="16"/>
  <c r="N59" i="16"/>
  <c r="M59" i="16"/>
  <c r="K59" i="16"/>
  <c r="I59" i="16"/>
  <c r="IB58" i="16"/>
  <c r="P58" i="16"/>
  <c r="O58" i="16"/>
  <c r="N58" i="16"/>
  <c r="M58" i="16"/>
  <c r="K58" i="16"/>
  <c r="I58" i="16"/>
  <c r="IB57" i="16"/>
  <c r="P57" i="16"/>
  <c r="O57" i="16"/>
  <c r="N57" i="16"/>
  <c r="M57" i="16"/>
  <c r="K57" i="16"/>
  <c r="I57" i="16"/>
  <c r="IB56" i="16"/>
  <c r="IB55" i="16"/>
  <c r="IB54" i="16"/>
  <c r="IB53" i="16"/>
  <c r="P53" i="16"/>
  <c r="O53" i="16"/>
  <c r="N53" i="16"/>
  <c r="M53" i="16"/>
  <c r="K53" i="16"/>
  <c r="I53" i="16"/>
  <c r="IB52" i="16"/>
  <c r="P52" i="16"/>
  <c r="O52" i="16"/>
  <c r="N52" i="16"/>
  <c r="M52" i="16"/>
  <c r="K52" i="16"/>
  <c r="I52" i="16"/>
  <c r="IB51" i="16"/>
  <c r="P51" i="16"/>
  <c r="O51" i="16"/>
  <c r="N51" i="16"/>
  <c r="M51" i="16"/>
  <c r="K51" i="16"/>
  <c r="I51" i="16"/>
  <c r="IB50" i="16"/>
  <c r="P50" i="16"/>
  <c r="O50" i="16"/>
  <c r="N50" i="16"/>
  <c r="M50" i="16"/>
  <c r="K50" i="16"/>
  <c r="I50" i="16"/>
  <c r="IB49" i="16"/>
  <c r="P49" i="16"/>
  <c r="O49" i="16"/>
  <c r="N49" i="16"/>
  <c r="M49" i="16"/>
  <c r="K49" i="16"/>
  <c r="I49" i="16"/>
  <c r="IB48" i="16"/>
  <c r="P48" i="16"/>
  <c r="O48" i="16"/>
  <c r="N48" i="16"/>
  <c r="M48" i="16"/>
  <c r="K48" i="16"/>
  <c r="I48" i="16"/>
  <c r="IB47" i="16"/>
  <c r="P47" i="16"/>
  <c r="O47" i="16"/>
  <c r="N47" i="16"/>
  <c r="M47" i="16"/>
  <c r="K47" i="16"/>
  <c r="I47" i="16"/>
  <c r="IB46" i="16"/>
  <c r="IB45" i="16"/>
  <c r="IB44" i="16"/>
  <c r="H44" i="16"/>
  <c r="IB43" i="16"/>
  <c r="P43" i="16"/>
  <c r="O43" i="16"/>
  <c r="N43" i="16"/>
  <c r="M43" i="16"/>
  <c r="K43" i="16"/>
  <c r="I43" i="16"/>
  <c r="IB42" i="16"/>
  <c r="P42" i="16"/>
  <c r="O42" i="16"/>
  <c r="N42" i="16"/>
  <c r="M42" i="16"/>
  <c r="K42" i="16"/>
  <c r="I42" i="16"/>
  <c r="IB41" i="16"/>
  <c r="P41" i="16"/>
  <c r="O41" i="16"/>
  <c r="N41" i="16"/>
  <c r="M41" i="16"/>
  <c r="K41" i="16"/>
  <c r="I41" i="16"/>
  <c r="IB40" i="16"/>
  <c r="P40" i="16"/>
  <c r="O40" i="16"/>
  <c r="N40" i="16"/>
  <c r="M40" i="16"/>
  <c r="K40" i="16"/>
  <c r="I40" i="16"/>
  <c r="IB39" i="16"/>
  <c r="P39" i="16"/>
  <c r="O39" i="16"/>
  <c r="N39" i="16"/>
  <c r="M39" i="16"/>
  <c r="K39" i="16"/>
  <c r="I39" i="16"/>
  <c r="IB38" i="16"/>
  <c r="IB37" i="16"/>
  <c r="IB36" i="16"/>
  <c r="H36" i="16"/>
  <c r="IB35" i="16"/>
  <c r="P35" i="16"/>
  <c r="O35" i="16"/>
  <c r="N35" i="16"/>
  <c r="M35" i="16"/>
  <c r="K35" i="16"/>
  <c r="I35" i="16"/>
  <c r="IB34" i="16"/>
  <c r="P34" i="16"/>
  <c r="O34" i="16"/>
  <c r="N34" i="16"/>
  <c r="M34" i="16"/>
  <c r="K34" i="16"/>
  <c r="I34" i="16"/>
  <c r="IB33" i="16"/>
  <c r="P33" i="16"/>
  <c r="O33" i="16"/>
  <c r="N33" i="16"/>
  <c r="M33" i="16"/>
  <c r="K33" i="16"/>
  <c r="I33" i="16"/>
  <c r="IB32" i="16"/>
  <c r="P32" i="16"/>
  <c r="O32" i="16"/>
  <c r="N32" i="16"/>
  <c r="M32" i="16"/>
  <c r="K32" i="16"/>
  <c r="I32" i="16"/>
  <c r="IB31" i="16"/>
  <c r="P31" i="16"/>
  <c r="O31" i="16"/>
  <c r="N31" i="16"/>
  <c r="M31" i="16"/>
  <c r="K31" i="16"/>
  <c r="I31" i="16"/>
  <c r="IB30" i="16"/>
  <c r="P30" i="16"/>
  <c r="O30" i="16"/>
  <c r="N30" i="16"/>
  <c r="M30" i="16"/>
  <c r="K30" i="16"/>
  <c r="I30" i="16"/>
  <c r="IB29" i="16"/>
  <c r="P29" i="16"/>
  <c r="O29" i="16"/>
  <c r="N29" i="16"/>
  <c r="M29" i="16"/>
  <c r="K29" i="16"/>
  <c r="I29" i="16"/>
  <c r="IB28" i="16"/>
  <c r="P28" i="16"/>
  <c r="O28" i="16"/>
  <c r="N28" i="16"/>
  <c r="M28" i="16"/>
  <c r="K28" i="16"/>
  <c r="I28" i="16"/>
  <c r="IB27" i="16"/>
  <c r="IB26" i="16"/>
  <c r="IB25" i="16"/>
  <c r="IB24" i="16"/>
  <c r="P24" i="16"/>
  <c r="O24" i="16"/>
  <c r="N24" i="16"/>
  <c r="M24" i="16"/>
  <c r="K24" i="16"/>
  <c r="I24" i="16"/>
  <c r="IB23" i="16"/>
  <c r="P23" i="16"/>
  <c r="O23" i="16"/>
  <c r="N23" i="16"/>
  <c r="M23" i="16"/>
  <c r="K23" i="16"/>
  <c r="I23" i="16"/>
  <c r="IB22" i="16"/>
  <c r="P22" i="16"/>
  <c r="O22" i="16"/>
  <c r="N22" i="16"/>
  <c r="M22" i="16"/>
  <c r="M25" i="16" s="1"/>
  <c r="K22" i="16"/>
  <c r="I22" i="16"/>
  <c r="IB21" i="16"/>
  <c r="IB20" i="16"/>
  <c r="IB19" i="16"/>
  <c r="IB18" i="16"/>
  <c r="P18" i="16"/>
  <c r="O18" i="16"/>
  <c r="N18" i="16"/>
  <c r="M18" i="16"/>
  <c r="K18" i="16"/>
  <c r="I18" i="16"/>
  <c r="IB17" i="16"/>
  <c r="P17" i="16"/>
  <c r="O17" i="16"/>
  <c r="N17" i="16"/>
  <c r="M17" i="16"/>
  <c r="K17" i="16"/>
  <c r="I17" i="16"/>
  <c r="IB16" i="16"/>
  <c r="P16" i="16"/>
  <c r="O16" i="16"/>
  <c r="N16" i="16"/>
  <c r="M16" i="16"/>
  <c r="K16" i="16"/>
  <c r="I16" i="16"/>
  <c r="IB15" i="16"/>
  <c r="P15" i="16"/>
  <c r="O15" i="16"/>
  <c r="N15" i="16"/>
  <c r="M15" i="16"/>
  <c r="K15" i="16"/>
  <c r="I15" i="16"/>
  <c r="IB14" i="16"/>
  <c r="P14" i="16"/>
  <c r="O14" i="16"/>
  <c r="N14" i="16"/>
  <c r="M14" i="16"/>
  <c r="K14" i="16"/>
  <c r="I14" i="16"/>
  <c r="IB13" i="16"/>
  <c r="P13" i="16"/>
  <c r="O13" i="16"/>
  <c r="N13" i="16"/>
  <c r="M13" i="16"/>
  <c r="K13" i="16"/>
  <c r="I13" i="16"/>
  <c r="IB12" i="16"/>
  <c r="P12" i="16"/>
  <c r="O12" i="16"/>
  <c r="N12" i="16"/>
  <c r="M12" i="16"/>
  <c r="M19" i="16" s="1"/>
  <c r="K12" i="16"/>
  <c r="I12" i="16"/>
  <c r="IB11" i="16"/>
  <c r="IB10" i="16"/>
  <c r="IB9" i="16"/>
  <c r="IB8" i="16"/>
  <c r="IB7" i="16"/>
  <c r="IB6" i="16"/>
  <c r="IA6" i="16"/>
  <c r="E6" i="16"/>
  <c r="IB301" i="15"/>
  <c r="IB300" i="15"/>
  <c r="IB299" i="15"/>
  <c r="IB298" i="15"/>
  <c r="IB297" i="15"/>
  <c r="IB296" i="15"/>
  <c r="IB295" i="15"/>
  <c r="IB294" i="15"/>
  <c r="IB293" i="15"/>
  <c r="IB292" i="15"/>
  <c r="IB291" i="15"/>
  <c r="IB290" i="15"/>
  <c r="IB289" i="15"/>
  <c r="IB288" i="15"/>
  <c r="IB287" i="15"/>
  <c r="IB286" i="15"/>
  <c r="IB285" i="15"/>
  <c r="IB284" i="15"/>
  <c r="IB283" i="15"/>
  <c r="IB282" i="15"/>
  <c r="IB281" i="15"/>
  <c r="IB280" i="15"/>
  <c r="IB279" i="15"/>
  <c r="IB278" i="15"/>
  <c r="IB277" i="15"/>
  <c r="IB276" i="15"/>
  <c r="IB275" i="15"/>
  <c r="IB274" i="15"/>
  <c r="IB273" i="15"/>
  <c r="IB272" i="15"/>
  <c r="IB271" i="15"/>
  <c r="IB270" i="15"/>
  <c r="IB269" i="15"/>
  <c r="IB268" i="15"/>
  <c r="IB267" i="15"/>
  <c r="IB266" i="15"/>
  <c r="IB265" i="15"/>
  <c r="IB264" i="15"/>
  <c r="IB263" i="15"/>
  <c r="IB262" i="15"/>
  <c r="IB261" i="15"/>
  <c r="IB260" i="15"/>
  <c r="IB259" i="15"/>
  <c r="IB258" i="15"/>
  <c r="IB257" i="15"/>
  <c r="IB256" i="15"/>
  <c r="IB255" i="15"/>
  <c r="IB254" i="15"/>
  <c r="IB253" i="15"/>
  <c r="IB252" i="15"/>
  <c r="IB251" i="15"/>
  <c r="IB250" i="15"/>
  <c r="IB249" i="15"/>
  <c r="IB248" i="15"/>
  <c r="IB247" i="15"/>
  <c r="IB246" i="15"/>
  <c r="IB245" i="15"/>
  <c r="IB244" i="15"/>
  <c r="IB243" i="15"/>
  <c r="IB242" i="15"/>
  <c r="IB241" i="15"/>
  <c r="IB240" i="15"/>
  <c r="IB239" i="15"/>
  <c r="IB238" i="15"/>
  <c r="IB237" i="15"/>
  <c r="IB236" i="15"/>
  <c r="IB235" i="15"/>
  <c r="IB234" i="15"/>
  <c r="IB233" i="15"/>
  <c r="IB232" i="15"/>
  <c r="IB231" i="15"/>
  <c r="IB230" i="15"/>
  <c r="IB229" i="15"/>
  <c r="IB228" i="15"/>
  <c r="IB227" i="15"/>
  <c r="IB226" i="15"/>
  <c r="IB225" i="15"/>
  <c r="IB224" i="15"/>
  <c r="IB223" i="15"/>
  <c r="IB222" i="15"/>
  <c r="IB221" i="15"/>
  <c r="IB220" i="15"/>
  <c r="IB219" i="15"/>
  <c r="IB218" i="15"/>
  <c r="IB217" i="15"/>
  <c r="IB216" i="15"/>
  <c r="IB215" i="15"/>
  <c r="IB214" i="15"/>
  <c r="IB213" i="15"/>
  <c r="IB212" i="15"/>
  <c r="IB211" i="15"/>
  <c r="IB210" i="15"/>
  <c r="IB209" i="15"/>
  <c r="IB208" i="15"/>
  <c r="IB207" i="15"/>
  <c r="IB206" i="15"/>
  <c r="IB205" i="15"/>
  <c r="IB204" i="15"/>
  <c r="IB203" i="15"/>
  <c r="IB202" i="15"/>
  <c r="IB201" i="15"/>
  <c r="IB200" i="15"/>
  <c r="IB199" i="15"/>
  <c r="IB198" i="15"/>
  <c r="IB197" i="15"/>
  <c r="IB196" i="15"/>
  <c r="IB195" i="15"/>
  <c r="IB194" i="15"/>
  <c r="IB193" i="15"/>
  <c r="IB192" i="15"/>
  <c r="IB191" i="15"/>
  <c r="IB190" i="15"/>
  <c r="IB189" i="15"/>
  <c r="IB188" i="15"/>
  <c r="IB187" i="15"/>
  <c r="IB186" i="15"/>
  <c r="IB185" i="15"/>
  <c r="IB184" i="15"/>
  <c r="IB183" i="15"/>
  <c r="IB182" i="15"/>
  <c r="IB181" i="15"/>
  <c r="IB180" i="15"/>
  <c r="IB179" i="15"/>
  <c r="IB178" i="15"/>
  <c r="IB177" i="15"/>
  <c r="IB176" i="15"/>
  <c r="IB175" i="15"/>
  <c r="IB174" i="15"/>
  <c r="IB173" i="15"/>
  <c r="IB172" i="15"/>
  <c r="IB171" i="15"/>
  <c r="IB170" i="15"/>
  <c r="IB169" i="15"/>
  <c r="IB168" i="15"/>
  <c r="IB167" i="15"/>
  <c r="IB166" i="15"/>
  <c r="IB165" i="15"/>
  <c r="IB164" i="15"/>
  <c r="IB163" i="15"/>
  <c r="IB162" i="15"/>
  <c r="IB161" i="15"/>
  <c r="IB160" i="15"/>
  <c r="IB159" i="15"/>
  <c r="IB158" i="15"/>
  <c r="IB157" i="15"/>
  <c r="IB156" i="15"/>
  <c r="IB155" i="15"/>
  <c r="IB154" i="15"/>
  <c r="IB153" i="15"/>
  <c r="IB152" i="15"/>
  <c r="IB151" i="15"/>
  <c r="IB150" i="15"/>
  <c r="IB149" i="15"/>
  <c r="IB148" i="15"/>
  <c r="IB147" i="15"/>
  <c r="IB146" i="15"/>
  <c r="IB145" i="15"/>
  <c r="IB144" i="15"/>
  <c r="IB143" i="15"/>
  <c r="IB142" i="15"/>
  <c r="IB141" i="15"/>
  <c r="IB140" i="15"/>
  <c r="IB139" i="15"/>
  <c r="IB138" i="15"/>
  <c r="IB137" i="15"/>
  <c r="IB136" i="15"/>
  <c r="IB135" i="15"/>
  <c r="IB134" i="15"/>
  <c r="IB133" i="15"/>
  <c r="IB132" i="15"/>
  <c r="IB131" i="15"/>
  <c r="IB130" i="15"/>
  <c r="IB129" i="15"/>
  <c r="IB128" i="15"/>
  <c r="IB127" i="15"/>
  <c r="IB126" i="15"/>
  <c r="IB125" i="15"/>
  <c r="IB124" i="15"/>
  <c r="IB123" i="15"/>
  <c r="IB122" i="15"/>
  <c r="IB121" i="15"/>
  <c r="IB120" i="15"/>
  <c r="IB119" i="15"/>
  <c r="IB118" i="15"/>
  <c r="IB117" i="15"/>
  <c r="IB116" i="15"/>
  <c r="IB115" i="15"/>
  <c r="IB114" i="15"/>
  <c r="IB113" i="15"/>
  <c r="IB112" i="15"/>
  <c r="IB111" i="15"/>
  <c r="IB110" i="15"/>
  <c r="IB109" i="15"/>
  <c r="IB108" i="15"/>
  <c r="IB107" i="15"/>
  <c r="IB106" i="15"/>
  <c r="IB105" i="15"/>
  <c r="IB104" i="15"/>
  <c r="IB103" i="15"/>
  <c r="IB102" i="15"/>
  <c r="IB101" i="15"/>
  <c r="IB100" i="15"/>
  <c r="IB99" i="15"/>
  <c r="IB98" i="15"/>
  <c r="IB97" i="15"/>
  <c r="IB96" i="15"/>
  <c r="IB95" i="15"/>
  <c r="IB94" i="15"/>
  <c r="IB93" i="15"/>
  <c r="IB92" i="15"/>
  <c r="IB91" i="15"/>
  <c r="IB90" i="15"/>
  <c r="IB89" i="15"/>
  <c r="IB88" i="15"/>
  <c r="IB87" i="15"/>
  <c r="IB86" i="15"/>
  <c r="IB85" i="15"/>
  <c r="IB84" i="15"/>
  <c r="IB83" i="15"/>
  <c r="IB82" i="15"/>
  <c r="IB81" i="15"/>
  <c r="IB80" i="15"/>
  <c r="IB79" i="15"/>
  <c r="IB78" i="15"/>
  <c r="IB77" i="15"/>
  <c r="IB76" i="15"/>
  <c r="IB75" i="15"/>
  <c r="IB74" i="15"/>
  <c r="IB73" i="15"/>
  <c r="IB72" i="15"/>
  <c r="IB71" i="15"/>
  <c r="IB70" i="15"/>
  <c r="IB69" i="15"/>
  <c r="IB68" i="15"/>
  <c r="IB67" i="15"/>
  <c r="IB66" i="15"/>
  <c r="IB65" i="15"/>
  <c r="IB64" i="15"/>
  <c r="IB63" i="15"/>
  <c r="IB62" i="15"/>
  <c r="IB61" i="15"/>
  <c r="K61" i="15"/>
  <c r="IB60" i="15"/>
  <c r="IB59" i="15"/>
  <c r="P59" i="15"/>
  <c r="O59" i="15"/>
  <c r="N59" i="15"/>
  <c r="M59" i="15"/>
  <c r="K59" i="15"/>
  <c r="I59" i="15"/>
  <c r="IB58" i="15"/>
  <c r="P58" i="15"/>
  <c r="O58" i="15"/>
  <c r="N58" i="15"/>
  <c r="M58" i="15"/>
  <c r="K58" i="15"/>
  <c r="I58" i="15"/>
  <c r="IB57" i="15"/>
  <c r="P57" i="15"/>
  <c r="O57" i="15"/>
  <c r="N57" i="15"/>
  <c r="M57" i="15"/>
  <c r="M60" i="15" s="1"/>
  <c r="K57" i="15"/>
  <c r="I57" i="15"/>
  <c r="IB56" i="15"/>
  <c r="IB55" i="15"/>
  <c r="IB54" i="15"/>
  <c r="IB53" i="15"/>
  <c r="P53" i="15"/>
  <c r="O53" i="15"/>
  <c r="N53" i="15"/>
  <c r="M53" i="15"/>
  <c r="K53" i="15"/>
  <c r="I53" i="15"/>
  <c r="IB52" i="15"/>
  <c r="P52" i="15"/>
  <c r="O52" i="15"/>
  <c r="N52" i="15"/>
  <c r="M52" i="15"/>
  <c r="K52" i="15"/>
  <c r="I52" i="15"/>
  <c r="IB51" i="15"/>
  <c r="P51" i="15"/>
  <c r="O51" i="15"/>
  <c r="N51" i="15"/>
  <c r="M51" i="15"/>
  <c r="K51" i="15"/>
  <c r="I51" i="15"/>
  <c r="IB50" i="15"/>
  <c r="P50" i="15"/>
  <c r="O50" i="15"/>
  <c r="N50" i="15"/>
  <c r="M50" i="15"/>
  <c r="K50" i="15"/>
  <c r="I50" i="15"/>
  <c r="IB49" i="15"/>
  <c r="P49" i="15"/>
  <c r="O49" i="15"/>
  <c r="N49" i="15"/>
  <c r="M49" i="15"/>
  <c r="K49" i="15"/>
  <c r="I49" i="15"/>
  <c r="IB48" i="15"/>
  <c r="P48" i="15"/>
  <c r="O48" i="15"/>
  <c r="N48" i="15"/>
  <c r="M48" i="15"/>
  <c r="K48" i="15"/>
  <c r="I48" i="15"/>
  <c r="IB47" i="15"/>
  <c r="P47" i="15"/>
  <c r="O47" i="15"/>
  <c r="N47" i="15"/>
  <c r="M47" i="15"/>
  <c r="M54" i="15" s="1"/>
  <c r="K47" i="15"/>
  <c r="I47" i="15"/>
  <c r="IB46" i="15"/>
  <c r="IB45" i="15"/>
  <c r="IB44" i="15"/>
  <c r="H44" i="15"/>
  <c r="IB43" i="15"/>
  <c r="P43" i="15"/>
  <c r="O43" i="15"/>
  <c r="N43" i="15"/>
  <c r="M43" i="15"/>
  <c r="K43" i="15"/>
  <c r="I43" i="15"/>
  <c r="IB42" i="15"/>
  <c r="P42" i="15"/>
  <c r="O42" i="15"/>
  <c r="N42" i="15"/>
  <c r="M42" i="15"/>
  <c r="K42" i="15"/>
  <c r="I42" i="15"/>
  <c r="IB41" i="15"/>
  <c r="P41" i="15"/>
  <c r="O41" i="15"/>
  <c r="N41" i="15"/>
  <c r="M41" i="15"/>
  <c r="K41" i="15"/>
  <c r="I41" i="15"/>
  <c r="IB40" i="15"/>
  <c r="P40" i="15"/>
  <c r="O40" i="15"/>
  <c r="N40" i="15"/>
  <c r="M40" i="15"/>
  <c r="K40" i="15"/>
  <c r="I40" i="15"/>
  <c r="IB39" i="15"/>
  <c r="P39" i="15"/>
  <c r="O39" i="15"/>
  <c r="N39" i="15"/>
  <c r="M39" i="15"/>
  <c r="K39" i="15"/>
  <c r="I39" i="15"/>
  <c r="IB38" i="15"/>
  <c r="IB37" i="15"/>
  <c r="IB36" i="15"/>
  <c r="H36" i="15"/>
  <c r="IB35" i="15"/>
  <c r="P35" i="15"/>
  <c r="O35" i="15"/>
  <c r="N35" i="15"/>
  <c r="M35" i="15"/>
  <c r="K35" i="15"/>
  <c r="I35" i="15"/>
  <c r="IB34" i="15"/>
  <c r="P34" i="15"/>
  <c r="O34" i="15"/>
  <c r="N34" i="15"/>
  <c r="M34" i="15"/>
  <c r="K34" i="15"/>
  <c r="I34" i="15"/>
  <c r="IB33" i="15"/>
  <c r="P33" i="15"/>
  <c r="O33" i="15"/>
  <c r="N33" i="15"/>
  <c r="M33" i="15"/>
  <c r="K33" i="15"/>
  <c r="I33" i="15"/>
  <c r="IB32" i="15"/>
  <c r="P32" i="15"/>
  <c r="O32" i="15"/>
  <c r="N32" i="15"/>
  <c r="M32" i="15"/>
  <c r="K32" i="15"/>
  <c r="I32" i="15"/>
  <c r="IB31" i="15"/>
  <c r="P31" i="15"/>
  <c r="O31" i="15"/>
  <c r="N31" i="15"/>
  <c r="M31" i="15"/>
  <c r="K31" i="15"/>
  <c r="I31" i="15"/>
  <c r="IB30" i="15"/>
  <c r="P30" i="15"/>
  <c r="O30" i="15"/>
  <c r="N30" i="15"/>
  <c r="M30" i="15"/>
  <c r="K30" i="15"/>
  <c r="I30" i="15"/>
  <c r="IB29" i="15"/>
  <c r="P29" i="15"/>
  <c r="O29" i="15"/>
  <c r="N29" i="15"/>
  <c r="M29" i="15"/>
  <c r="K29" i="15"/>
  <c r="I29" i="15"/>
  <c r="IB28" i="15"/>
  <c r="P28" i="15"/>
  <c r="P36" i="15" s="1"/>
  <c r="O28" i="15"/>
  <c r="N28" i="15"/>
  <c r="M28" i="15"/>
  <c r="K28" i="15"/>
  <c r="I28" i="15"/>
  <c r="IB27" i="15"/>
  <c r="IB26" i="15"/>
  <c r="IB25" i="15"/>
  <c r="IB24" i="15"/>
  <c r="P24" i="15"/>
  <c r="O24" i="15"/>
  <c r="N24" i="15"/>
  <c r="M24" i="15"/>
  <c r="K24" i="15"/>
  <c r="I24" i="15"/>
  <c r="IB23" i="15"/>
  <c r="P23" i="15"/>
  <c r="O23" i="15"/>
  <c r="N23" i="15"/>
  <c r="M23" i="15"/>
  <c r="K23" i="15"/>
  <c r="I23" i="15"/>
  <c r="IB22" i="15"/>
  <c r="P22" i="15"/>
  <c r="O22" i="15"/>
  <c r="N22" i="15"/>
  <c r="M22" i="15"/>
  <c r="K22" i="15"/>
  <c r="I22" i="15"/>
  <c r="IB21" i="15"/>
  <c r="IB20" i="15"/>
  <c r="IB19" i="15"/>
  <c r="IB18" i="15"/>
  <c r="P18" i="15"/>
  <c r="O18" i="15"/>
  <c r="N18" i="15"/>
  <c r="M18" i="15"/>
  <c r="K18" i="15"/>
  <c r="I18" i="15"/>
  <c r="IB17" i="15"/>
  <c r="P17" i="15"/>
  <c r="O17" i="15"/>
  <c r="N17" i="15"/>
  <c r="M17" i="15"/>
  <c r="K17" i="15"/>
  <c r="I17" i="15"/>
  <c r="IB16" i="15"/>
  <c r="P16" i="15"/>
  <c r="O16" i="15"/>
  <c r="N16" i="15"/>
  <c r="M16" i="15"/>
  <c r="K16" i="15"/>
  <c r="I16" i="15"/>
  <c r="IB15" i="15"/>
  <c r="P15" i="15"/>
  <c r="O15" i="15"/>
  <c r="N15" i="15"/>
  <c r="M15" i="15"/>
  <c r="K15" i="15"/>
  <c r="I15" i="15"/>
  <c r="IB14" i="15"/>
  <c r="P14" i="15"/>
  <c r="O14" i="15"/>
  <c r="N14" i="15"/>
  <c r="M14" i="15"/>
  <c r="K14" i="15"/>
  <c r="I14" i="15"/>
  <c r="IB13" i="15"/>
  <c r="P13" i="15"/>
  <c r="O13" i="15"/>
  <c r="N13" i="15"/>
  <c r="M13" i="15"/>
  <c r="K13" i="15"/>
  <c r="I13" i="15"/>
  <c r="IB12" i="15"/>
  <c r="P12" i="15"/>
  <c r="O12" i="15"/>
  <c r="N12" i="15"/>
  <c r="M12" i="15"/>
  <c r="K12" i="15"/>
  <c r="I12" i="15"/>
  <c r="IB11" i="15"/>
  <c r="IB10" i="15"/>
  <c r="IB9" i="15"/>
  <c r="IB8" i="15"/>
  <c r="IB7" i="15"/>
  <c r="IB6" i="15"/>
  <c r="IA6" i="15"/>
  <c r="E6" i="15"/>
  <c r="IB301" i="14"/>
  <c r="IB300" i="14"/>
  <c r="IB299" i="14"/>
  <c r="IB298" i="14"/>
  <c r="IB297" i="14"/>
  <c r="IB296" i="14"/>
  <c r="IB295" i="14"/>
  <c r="IB294" i="14"/>
  <c r="IB293" i="14"/>
  <c r="IB292" i="14"/>
  <c r="IB291" i="14"/>
  <c r="IB290" i="14"/>
  <c r="IB289" i="14"/>
  <c r="IB288" i="14"/>
  <c r="IB287" i="14"/>
  <c r="IB286" i="14"/>
  <c r="IB285" i="14"/>
  <c r="IB284" i="14"/>
  <c r="IB283" i="14"/>
  <c r="IB282" i="14"/>
  <c r="IB281" i="14"/>
  <c r="IB280" i="14"/>
  <c r="IB279" i="14"/>
  <c r="IB278" i="14"/>
  <c r="IB277" i="14"/>
  <c r="IB276" i="14"/>
  <c r="IB275" i="14"/>
  <c r="IB274" i="14"/>
  <c r="IB273" i="14"/>
  <c r="IB272" i="14"/>
  <c r="IB271" i="14"/>
  <c r="IB270" i="14"/>
  <c r="IB269" i="14"/>
  <c r="IB268" i="14"/>
  <c r="IB267" i="14"/>
  <c r="IB266" i="14"/>
  <c r="IB265" i="14"/>
  <c r="IB264" i="14"/>
  <c r="IB263" i="14"/>
  <c r="IB262" i="14"/>
  <c r="IB261" i="14"/>
  <c r="IB260" i="14"/>
  <c r="IB259" i="14"/>
  <c r="IB258" i="14"/>
  <c r="IB257" i="14"/>
  <c r="IB256" i="14"/>
  <c r="IB255" i="14"/>
  <c r="IB254" i="14"/>
  <c r="IB253" i="14"/>
  <c r="IB252" i="14"/>
  <c r="IB251" i="14"/>
  <c r="IB250" i="14"/>
  <c r="IB249" i="14"/>
  <c r="IB248" i="14"/>
  <c r="IB247" i="14"/>
  <c r="IB246" i="14"/>
  <c r="IB245" i="14"/>
  <c r="IB244" i="14"/>
  <c r="IB243" i="14"/>
  <c r="IB242" i="14"/>
  <c r="IB241" i="14"/>
  <c r="IB240" i="14"/>
  <c r="IB239" i="14"/>
  <c r="IB238" i="14"/>
  <c r="IB237" i="14"/>
  <c r="IB236" i="14"/>
  <c r="IB235" i="14"/>
  <c r="IB234" i="14"/>
  <c r="IB233" i="14"/>
  <c r="IB232" i="14"/>
  <c r="IB231" i="14"/>
  <c r="IB230" i="14"/>
  <c r="IB229" i="14"/>
  <c r="IB228" i="14"/>
  <c r="IB227" i="14"/>
  <c r="IB226" i="14"/>
  <c r="IB225" i="14"/>
  <c r="IB224" i="14"/>
  <c r="IB223" i="14"/>
  <c r="IB222" i="14"/>
  <c r="IB221" i="14"/>
  <c r="IB220" i="14"/>
  <c r="IB219" i="14"/>
  <c r="IB218" i="14"/>
  <c r="IB217" i="14"/>
  <c r="IB216" i="14"/>
  <c r="IB215" i="14"/>
  <c r="IB214" i="14"/>
  <c r="IB213" i="14"/>
  <c r="IB212" i="14"/>
  <c r="IB211" i="14"/>
  <c r="IB210" i="14"/>
  <c r="IB209" i="14"/>
  <c r="IB208" i="14"/>
  <c r="IB207" i="14"/>
  <c r="IB206" i="14"/>
  <c r="IB205" i="14"/>
  <c r="IB204" i="14"/>
  <c r="IB203" i="14"/>
  <c r="IB202" i="14"/>
  <c r="IB201" i="14"/>
  <c r="IB200" i="14"/>
  <c r="IB199" i="14"/>
  <c r="IB198" i="14"/>
  <c r="IB197" i="14"/>
  <c r="IB196" i="14"/>
  <c r="IB195" i="14"/>
  <c r="IB194" i="14"/>
  <c r="IB193" i="14"/>
  <c r="IB192" i="14"/>
  <c r="IB191" i="14"/>
  <c r="IB190" i="14"/>
  <c r="IB189" i="14"/>
  <c r="IB188" i="14"/>
  <c r="IB187" i="14"/>
  <c r="IB186" i="14"/>
  <c r="IB185" i="14"/>
  <c r="IB184" i="14"/>
  <c r="IB183" i="14"/>
  <c r="IB182" i="14"/>
  <c r="IB181" i="14"/>
  <c r="IB180" i="14"/>
  <c r="IB179" i="14"/>
  <c r="IB178" i="14"/>
  <c r="IB177" i="14"/>
  <c r="IB176" i="14"/>
  <c r="IB175" i="14"/>
  <c r="IB174" i="14"/>
  <c r="IB173" i="14"/>
  <c r="IB172" i="14"/>
  <c r="IB171" i="14"/>
  <c r="IB170" i="14"/>
  <c r="IB169" i="14"/>
  <c r="IB168" i="14"/>
  <c r="IB167" i="14"/>
  <c r="IB166" i="14"/>
  <c r="IB165" i="14"/>
  <c r="IB164" i="14"/>
  <c r="IB163" i="14"/>
  <c r="IB162" i="14"/>
  <c r="IB161" i="14"/>
  <c r="IB160" i="14"/>
  <c r="IB159" i="14"/>
  <c r="IB158" i="14"/>
  <c r="IB157" i="14"/>
  <c r="IB156" i="14"/>
  <c r="IB155" i="14"/>
  <c r="IB154" i="14"/>
  <c r="IB153" i="14"/>
  <c r="IB152" i="14"/>
  <c r="IB151" i="14"/>
  <c r="IB150" i="14"/>
  <c r="IB149" i="14"/>
  <c r="IB148" i="14"/>
  <c r="IB147" i="14"/>
  <c r="IB146" i="14"/>
  <c r="IB145" i="14"/>
  <c r="IB144" i="14"/>
  <c r="IB143" i="14"/>
  <c r="IB142" i="14"/>
  <c r="IB141" i="14"/>
  <c r="IB140" i="14"/>
  <c r="IB139" i="14"/>
  <c r="IB138" i="14"/>
  <c r="IB137" i="14"/>
  <c r="IB136" i="14"/>
  <c r="IB135" i="14"/>
  <c r="IB134" i="14"/>
  <c r="IB133" i="14"/>
  <c r="IB132" i="14"/>
  <c r="IB131" i="14"/>
  <c r="IB130" i="14"/>
  <c r="IB129" i="14"/>
  <c r="IB128" i="14"/>
  <c r="IB127" i="14"/>
  <c r="IB126" i="14"/>
  <c r="IB125" i="14"/>
  <c r="IB124" i="14"/>
  <c r="IB123" i="14"/>
  <c r="IB122" i="14"/>
  <c r="IB121" i="14"/>
  <c r="IB120" i="14"/>
  <c r="IB119" i="14"/>
  <c r="IB118" i="14"/>
  <c r="IB117" i="14"/>
  <c r="IB116" i="14"/>
  <c r="IB115" i="14"/>
  <c r="IB114" i="14"/>
  <c r="IB113" i="14"/>
  <c r="IB112" i="14"/>
  <c r="IB111" i="14"/>
  <c r="IB110" i="14"/>
  <c r="IB109" i="14"/>
  <c r="IB108" i="14"/>
  <c r="IB107" i="14"/>
  <c r="IB106" i="14"/>
  <c r="IB105" i="14"/>
  <c r="IB104" i="14"/>
  <c r="IB103" i="14"/>
  <c r="IB102" i="14"/>
  <c r="IB101" i="14"/>
  <c r="IB100" i="14"/>
  <c r="IB99" i="14"/>
  <c r="IB98" i="14"/>
  <c r="IB97" i="14"/>
  <c r="IB96" i="14"/>
  <c r="IB95" i="14"/>
  <c r="IB94" i="14"/>
  <c r="IB93" i="14"/>
  <c r="IB92" i="14"/>
  <c r="IB91" i="14"/>
  <c r="IB90" i="14"/>
  <c r="IB89" i="14"/>
  <c r="IB88" i="14"/>
  <c r="IB87" i="14"/>
  <c r="IB86" i="14"/>
  <c r="IB85" i="14"/>
  <c r="IB84" i="14"/>
  <c r="IB83" i="14"/>
  <c r="IB82" i="14"/>
  <c r="IB81" i="14"/>
  <c r="IB80" i="14"/>
  <c r="IB79" i="14"/>
  <c r="IB78" i="14"/>
  <c r="IB77" i="14"/>
  <c r="IB76" i="14"/>
  <c r="IB75" i="14"/>
  <c r="IB74" i="14"/>
  <c r="IB73" i="14"/>
  <c r="IB72" i="14"/>
  <c r="IB71" i="14"/>
  <c r="IB70" i="14"/>
  <c r="IB69" i="14"/>
  <c r="IB68" i="14"/>
  <c r="IB67" i="14"/>
  <c r="IB66" i="14"/>
  <c r="IB65" i="14"/>
  <c r="IB64" i="14"/>
  <c r="IB63" i="14"/>
  <c r="IB62" i="14"/>
  <c r="IB61" i="14"/>
  <c r="K61" i="14"/>
  <c r="IB60" i="14"/>
  <c r="IB59" i="14"/>
  <c r="P59" i="14"/>
  <c r="O59" i="14"/>
  <c r="N59" i="14"/>
  <c r="M59" i="14"/>
  <c r="K59" i="14"/>
  <c r="I59" i="14"/>
  <c r="IB58" i="14"/>
  <c r="P58" i="14"/>
  <c r="O58" i="14"/>
  <c r="N58" i="14"/>
  <c r="M58" i="14"/>
  <c r="K58" i="14"/>
  <c r="I58" i="14"/>
  <c r="IB57" i="14"/>
  <c r="P57" i="14"/>
  <c r="O57" i="14"/>
  <c r="N57" i="14"/>
  <c r="M57" i="14"/>
  <c r="K57" i="14"/>
  <c r="I57" i="14"/>
  <c r="IB56" i="14"/>
  <c r="IB55" i="14"/>
  <c r="IB54" i="14"/>
  <c r="IB53" i="14"/>
  <c r="P53" i="14"/>
  <c r="O53" i="14"/>
  <c r="N53" i="14"/>
  <c r="M53" i="14"/>
  <c r="K53" i="14"/>
  <c r="I53" i="14"/>
  <c r="IB52" i="14"/>
  <c r="P52" i="14"/>
  <c r="O52" i="14"/>
  <c r="N52" i="14"/>
  <c r="M52" i="14"/>
  <c r="K52" i="14"/>
  <c r="I52" i="14"/>
  <c r="IB51" i="14"/>
  <c r="P51" i="14"/>
  <c r="O51" i="14"/>
  <c r="N51" i="14"/>
  <c r="M51" i="14"/>
  <c r="K51" i="14"/>
  <c r="I51" i="14"/>
  <c r="IB50" i="14"/>
  <c r="P50" i="14"/>
  <c r="O50" i="14"/>
  <c r="N50" i="14"/>
  <c r="M50" i="14"/>
  <c r="K50" i="14"/>
  <c r="I50" i="14"/>
  <c r="IB49" i="14"/>
  <c r="P49" i="14"/>
  <c r="O49" i="14"/>
  <c r="N49" i="14"/>
  <c r="M49" i="14"/>
  <c r="K49" i="14"/>
  <c r="I49" i="14"/>
  <c r="IB48" i="14"/>
  <c r="P48" i="14"/>
  <c r="O48" i="14"/>
  <c r="N48" i="14"/>
  <c r="M48" i="14"/>
  <c r="K48" i="14"/>
  <c r="I48" i="14"/>
  <c r="IB47" i="14"/>
  <c r="P47" i="14"/>
  <c r="O47" i="14"/>
  <c r="N47" i="14"/>
  <c r="M47" i="14"/>
  <c r="K47" i="14"/>
  <c r="I47" i="14"/>
  <c r="IB46" i="14"/>
  <c r="IB45" i="14"/>
  <c r="IB44" i="14"/>
  <c r="H44" i="14"/>
  <c r="IB43" i="14"/>
  <c r="P43" i="14"/>
  <c r="O43" i="14"/>
  <c r="N43" i="14"/>
  <c r="M43" i="14"/>
  <c r="K43" i="14"/>
  <c r="I43" i="14"/>
  <c r="IB42" i="14"/>
  <c r="P42" i="14"/>
  <c r="O42" i="14"/>
  <c r="N42" i="14"/>
  <c r="M42" i="14"/>
  <c r="K42" i="14"/>
  <c r="I42" i="14"/>
  <c r="IB41" i="14"/>
  <c r="P41" i="14"/>
  <c r="O41" i="14"/>
  <c r="N41" i="14"/>
  <c r="M41" i="14"/>
  <c r="K41" i="14"/>
  <c r="I41" i="14"/>
  <c r="IB40" i="14"/>
  <c r="P40" i="14"/>
  <c r="O40" i="14"/>
  <c r="N40" i="14"/>
  <c r="M40" i="14"/>
  <c r="K40" i="14"/>
  <c r="I40" i="14"/>
  <c r="IB39" i="14"/>
  <c r="P39" i="14"/>
  <c r="O39" i="14"/>
  <c r="N39" i="14"/>
  <c r="M39" i="14"/>
  <c r="K39" i="14"/>
  <c r="I39" i="14"/>
  <c r="IB38" i="14"/>
  <c r="IB37" i="14"/>
  <c r="IB36" i="14"/>
  <c r="H36" i="14"/>
  <c r="IB35" i="14"/>
  <c r="P35" i="14"/>
  <c r="O35" i="14"/>
  <c r="N35" i="14"/>
  <c r="M35" i="14"/>
  <c r="K35" i="14"/>
  <c r="I35" i="14"/>
  <c r="IB34" i="14"/>
  <c r="P34" i="14"/>
  <c r="O34" i="14"/>
  <c r="N34" i="14"/>
  <c r="M34" i="14"/>
  <c r="K34" i="14"/>
  <c r="I34" i="14"/>
  <c r="IB33" i="14"/>
  <c r="P33" i="14"/>
  <c r="O33" i="14"/>
  <c r="N33" i="14"/>
  <c r="M33" i="14"/>
  <c r="K33" i="14"/>
  <c r="I33" i="14"/>
  <c r="IB32" i="14"/>
  <c r="P32" i="14"/>
  <c r="O32" i="14"/>
  <c r="N32" i="14"/>
  <c r="M32" i="14"/>
  <c r="K32" i="14"/>
  <c r="I32" i="14"/>
  <c r="IB31" i="14"/>
  <c r="P31" i="14"/>
  <c r="O31" i="14"/>
  <c r="N31" i="14"/>
  <c r="M31" i="14"/>
  <c r="K31" i="14"/>
  <c r="I31" i="14"/>
  <c r="IB30" i="14"/>
  <c r="P30" i="14"/>
  <c r="O30" i="14"/>
  <c r="N30" i="14"/>
  <c r="M30" i="14"/>
  <c r="K30" i="14"/>
  <c r="I30" i="14"/>
  <c r="IB29" i="14"/>
  <c r="P29" i="14"/>
  <c r="O29" i="14"/>
  <c r="N29" i="14"/>
  <c r="M29" i="14"/>
  <c r="K29" i="14"/>
  <c r="I29" i="14"/>
  <c r="IB28" i="14"/>
  <c r="P28" i="14"/>
  <c r="O28" i="14"/>
  <c r="N28" i="14"/>
  <c r="M28" i="14"/>
  <c r="K28" i="14"/>
  <c r="I28" i="14"/>
  <c r="IB27" i="14"/>
  <c r="IB26" i="14"/>
  <c r="IB25" i="14"/>
  <c r="IB24" i="14"/>
  <c r="P24" i="14"/>
  <c r="O24" i="14"/>
  <c r="N24" i="14"/>
  <c r="M24" i="14"/>
  <c r="K24" i="14"/>
  <c r="I24" i="14"/>
  <c r="IB23" i="14"/>
  <c r="P23" i="14"/>
  <c r="O23" i="14"/>
  <c r="N23" i="14"/>
  <c r="M23" i="14"/>
  <c r="K23" i="14"/>
  <c r="I23" i="14"/>
  <c r="IB22" i="14"/>
  <c r="P22" i="14"/>
  <c r="O22" i="14"/>
  <c r="N22" i="14"/>
  <c r="M22" i="14"/>
  <c r="K22" i="14"/>
  <c r="I22" i="14"/>
  <c r="IB21" i="14"/>
  <c r="IB20" i="14"/>
  <c r="IB19" i="14"/>
  <c r="IB18" i="14"/>
  <c r="P18" i="14"/>
  <c r="O18" i="14"/>
  <c r="N18" i="14"/>
  <c r="M18" i="14"/>
  <c r="K18" i="14"/>
  <c r="I18" i="14"/>
  <c r="IB17" i="14"/>
  <c r="P17" i="14"/>
  <c r="O17" i="14"/>
  <c r="N17" i="14"/>
  <c r="M17" i="14"/>
  <c r="K17" i="14"/>
  <c r="I17" i="14"/>
  <c r="IB16" i="14"/>
  <c r="P16" i="14"/>
  <c r="O16" i="14"/>
  <c r="N16" i="14"/>
  <c r="M16" i="14"/>
  <c r="K16" i="14"/>
  <c r="I16" i="14"/>
  <c r="IB15" i="14"/>
  <c r="P15" i="14"/>
  <c r="O15" i="14"/>
  <c r="N15" i="14"/>
  <c r="M15" i="14"/>
  <c r="K15" i="14"/>
  <c r="I15" i="14"/>
  <c r="IB14" i="14"/>
  <c r="P14" i="14"/>
  <c r="O14" i="14"/>
  <c r="N14" i="14"/>
  <c r="M14" i="14"/>
  <c r="K14" i="14"/>
  <c r="I14" i="14"/>
  <c r="IB13" i="14"/>
  <c r="P13" i="14"/>
  <c r="O13" i="14"/>
  <c r="N13" i="14"/>
  <c r="M13" i="14"/>
  <c r="K13" i="14"/>
  <c r="I13" i="14"/>
  <c r="IB12" i="14"/>
  <c r="P12" i="14"/>
  <c r="O12" i="14"/>
  <c r="N12" i="14"/>
  <c r="M12" i="14"/>
  <c r="K12" i="14"/>
  <c r="I12" i="14"/>
  <c r="IB11" i="14"/>
  <c r="IB10" i="14"/>
  <c r="IB9" i="14"/>
  <c r="IB8" i="14"/>
  <c r="IB7" i="14"/>
  <c r="IB6" i="14"/>
  <c r="IA6" i="14"/>
  <c r="E6" i="14"/>
  <c r="IB301" i="13"/>
  <c r="IB300" i="13"/>
  <c r="IB299" i="13"/>
  <c r="IB298" i="13"/>
  <c r="IB297" i="13"/>
  <c r="IB296" i="13"/>
  <c r="IB295" i="13"/>
  <c r="IB294" i="13"/>
  <c r="IB293" i="13"/>
  <c r="IB292" i="13"/>
  <c r="IB291" i="13"/>
  <c r="IB290" i="13"/>
  <c r="IB289" i="13"/>
  <c r="IB288" i="13"/>
  <c r="IB287" i="13"/>
  <c r="IB286" i="13"/>
  <c r="IB285" i="13"/>
  <c r="IB284" i="13"/>
  <c r="IB283" i="13"/>
  <c r="IB282" i="13"/>
  <c r="IB281" i="13"/>
  <c r="IB280" i="13"/>
  <c r="IB279" i="13"/>
  <c r="IB278" i="13"/>
  <c r="IB277" i="13"/>
  <c r="IB276" i="13"/>
  <c r="IB275" i="13"/>
  <c r="IB274" i="13"/>
  <c r="IB273" i="13"/>
  <c r="IB272" i="13"/>
  <c r="IB271" i="13"/>
  <c r="IB270" i="13"/>
  <c r="IB269" i="13"/>
  <c r="IB268" i="13"/>
  <c r="IB267" i="13"/>
  <c r="IB266" i="13"/>
  <c r="IB265" i="13"/>
  <c r="IB264" i="13"/>
  <c r="IB263" i="13"/>
  <c r="IB262" i="13"/>
  <c r="IB261" i="13"/>
  <c r="IB260" i="13"/>
  <c r="IB259" i="13"/>
  <c r="IB258" i="13"/>
  <c r="IB257" i="13"/>
  <c r="IB256" i="13"/>
  <c r="IB255" i="13"/>
  <c r="IB254" i="13"/>
  <c r="IB253" i="13"/>
  <c r="IB252" i="13"/>
  <c r="IB251" i="13"/>
  <c r="IB250" i="13"/>
  <c r="IB249" i="13"/>
  <c r="IB248" i="13"/>
  <c r="IB247" i="13"/>
  <c r="IB246" i="13"/>
  <c r="IB245" i="13"/>
  <c r="IB244" i="13"/>
  <c r="IB243" i="13"/>
  <c r="IB242" i="13"/>
  <c r="IB241" i="13"/>
  <c r="IB240" i="13"/>
  <c r="IB239" i="13"/>
  <c r="IB238" i="13"/>
  <c r="IB237" i="13"/>
  <c r="IB236" i="13"/>
  <c r="IB235" i="13"/>
  <c r="IB234" i="13"/>
  <c r="IB233" i="13"/>
  <c r="IB232" i="13"/>
  <c r="IB231" i="13"/>
  <c r="IB230" i="13"/>
  <c r="IB229" i="13"/>
  <c r="IB228" i="13"/>
  <c r="IB227" i="13"/>
  <c r="IB226" i="13"/>
  <c r="IB225" i="13"/>
  <c r="IB224" i="13"/>
  <c r="IB223" i="13"/>
  <c r="IB222" i="13"/>
  <c r="IB221" i="13"/>
  <c r="IB220" i="13"/>
  <c r="IB219" i="13"/>
  <c r="IB218" i="13"/>
  <c r="IB217" i="13"/>
  <c r="IB216" i="13"/>
  <c r="IB215" i="13"/>
  <c r="IB214" i="13"/>
  <c r="IB213" i="13"/>
  <c r="IB212" i="13"/>
  <c r="IB211" i="13"/>
  <c r="IB210" i="13"/>
  <c r="IB209" i="13"/>
  <c r="IB208" i="13"/>
  <c r="IB207" i="13"/>
  <c r="IB206" i="13"/>
  <c r="IB205" i="13"/>
  <c r="IB204" i="13"/>
  <c r="IB203" i="13"/>
  <c r="IB202" i="13"/>
  <c r="IB201" i="13"/>
  <c r="IB200" i="13"/>
  <c r="IB199" i="13"/>
  <c r="IB198" i="13"/>
  <c r="IB197" i="13"/>
  <c r="IB196" i="13"/>
  <c r="IB195" i="13"/>
  <c r="IB194" i="13"/>
  <c r="IB193" i="13"/>
  <c r="IB192" i="13"/>
  <c r="IB191" i="13"/>
  <c r="IB190" i="13"/>
  <c r="IB189" i="13"/>
  <c r="IB188" i="13"/>
  <c r="IB187" i="13"/>
  <c r="IB186" i="13"/>
  <c r="IB185" i="13"/>
  <c r="IB184" i="13"/>
  <c r="IB183" i="13"/>
  <c r="IB182" i="13"/>
  <c r="IB181" i="13"/>
  <c r="IB180" i="13"/>
  <c r="IB179" i="13"/>
  <c r="IB178" i="13"/>
  <c r="IB177" i="13"/>
  <c r="IB176" i="13"/>
  <c r="IB175" i="13"/>
  <c r="IB174" i="13"/>
  <c r="IB173" i="13"/>
  <c r="IB172" i="13"/>
  <c r="IB171" i="13"/>
  <c r="IB170" i="13"/>
  <c r="IB169" i="13"/>
  <c r="IB168" i="13"/>
  <c r="IB167" i="13"/>
  <c r="IB166" i="13"/>
  <c r="IB165" i="13"/>
  <c r="IB164" i="13"/>
  <c r="IB163" i="13"/>
  <c r="IB162" i="13"/>
  <c r="IB161" i="13"/>
  <c r="IB160" i="13"/>
  <c r="IB159" i="13"/>
  <c r="IB158" i="13"/>
  <c r="IB157" i="13"/>
  <c r="IB156" i="13"/>
  <c r="IB155" i="13"/>
  <c r="IB154" i="13"/>
  <c r="IB153" i="13"/>
  <c r="IB152" i="13"/>
  <c r="IB151" i="13"/>
  <c r="IB150" i="13"/>
  <c r="IB149" i="13"/>
  <c r="IB148" i="13"/>
  <c r="IB147" i="13"/>
  <c r="IB146" i="13"/>
  <c r="IB145" i="13"/>
  <c r="IB144" i="13"/>
  <c r="IB143" i="13"/>
  <c r="IB142" i="13"/>
  <c r="IB141" i="13"/>
  <c r="IB140" i="13"/>
  <c r="IB139" i="13"/>
  <c r="IB138" i="13"/>
  <c r="IB137" i="13"/>
  <c r="IB136" i="13"/>
  <c r="IB135" i="13"/>
  <c r="IB134" i="13"/>
  <c r="IB133" i="13"/>
  <c r="IB132" i="13"/>
  <c r="IB131" i="13"/>
  <c r="IB130" i="13"/>
  <c r="IB129" i="13"/>
  <c r="IB128" i="13"/>
  <c r="IB127" i="13"/>
  <c r="IB126" i="13"/>
  <c r="IB125" i="13"/>
  <c r="IB124" i="13"/>
  <c r="IB123" i="13"/>
  <c r="IB122" i="13"/>
  <c r="IB121" i="13"/>
  <c r="IB120" i="13"/>
  <c r="IB119" i="13"/>
  <c r="IB118" i="13"/>
  <c r="IB117" i="13"/>
  <c r="IB116" i="13"/>
  <c r="IB115" i="13"/>
  <c r="IB114" i="13"/>
  <c r="IB113" i="13"/>
  <c r="IB112" i="13"/>
  <c r="IB111" i="13"/>
  <c r="IB110" i="13"/>
  <c r="IB109" i="13"/>
  <c r="IB108" i="13"/>
  <c r="IB107" i="13"/>
  <c r="IB106" i="13"/>
  <c r="IB105" i="13"/>
  <c r="IB104" i="13"/>
  <c r="IB103" i="13"/>
  <c r="IB102" i="13"/>
  <c r="IB101" i="13"/>
  <c r="IB100" i="13"/>
  <c r="IB99" i="13"/>
  <c r="IB98" i="13"/>
  <c r="IB97" i="13"/>
  <c r="IB96" i="13"/>
  <c r="IB95" i="13"/>
  <c r="IB94" i="13"/>
  <c r="IB93" i="13"/>
  <c r="IB92" i="13"/>
  <c r="IB91" i="13"/>
  <c r="IB90" i="13"/>
  <c r="IB89" i="13"/>
  <c r="IB88" i="13"/>
  <c r="IB87" i="13"/>
  <c r="IB86" i="13"/>
  <c r="IB85" i="13"/>
  <c r="IB84" i="13"/>
  <c r="IB83" i="13"/>
  <c r="IB82" i="13"/>
  <c r="IB81" i="13"/>
  <c r="IB80" i="13"/>
  <c r="IB79" i="13"/>
  <c r="IB78" i="13"/>
  <c r="IB77" i="13"/>
  <c r="IB76" i="13"/>
  <c r="IB75" i="13"/>
  <c r="IB74" i="13"/>
  <c r="IB73" i="13"/>
  <c r="IB72" i="13"/>
  <c r="IB71" i="13"/>
  <c r="IB70" i="13"/>
  <c r="IB69" i="13"/>
  <c r="IB68" i="13"/>
  <c r="IB67" i="13"/>
  <c r="IB66" i="13"/>
  <c r="IB65" i="13"/>
  <c r="IB64" i="13"/>
  <c r="IB63" i="13"/>
  <c r="IB62" i="13"/>
  <c r="IB61" i="13"/>
  <c r="K61" i="13"/>
  <c r="IB60" i="13"/>
  <c r="IB59" i="13"/>
  <c r="P59" i="13"/>
  <c r="O59" i="13"/>
  <c r="N59" i="13"/>
  <c r="M59" i="13"/>
  <c r="K59" i="13"/>
  <c r="I59" i="13"/>
  <c r="IB58" i="13"/>
  <c r="P58" i="13"/>
  <c r="O58" i="13"/>
  <c r="N58" i="13"/>
  <c r="M58" i="13"/>
  <c r="K58" i="13"/>
  <c r="I58" i="13"/>
  <c r="IB57" i="13"/>
  <c r="P57" i="13"/>
  <c r="O57" i="13"/>
  <c r="N57" i="13"/>
  <c r="M57" i="13"/>
  <c r="K57" i="13"/>
  <c r="I57" i="13"/>
  <c r="IB56" i="13"/>
  <c r="IB55" i="13"/>
  <c r="IB54" i="13"/>
  <c r="IB53" i="13"/>
  <c r="P53" i="13"/>
  <c r="O53" i="13"/>
  <c r="N53" i="13"/>
  <c r="M53" i="13"/>
  <c r="K53" i="13"/>
  <c r="I53" i="13"/>
  <c r="IB52" i="13"/>
  <c r="P52" i="13"/>
  <c r="O52" i="13"/>
  <c r="N52" i="13"/>
  <c r="M52" i="13"/>
  <c r="K52" i="13"/>
  <c r="I52" i="13"/>
  <c r="IB51" i="13"/>
  <c r="P51" i="13"/>
  <c r="O51" i="13"/>
  <c r="N51" i="13"/>
  <c r="M51" i="13"/>
  <c r="K51" i="13"/>
  <c r="I51" i="13"/>
  <c r="IB50" i="13"/>
  <c r="P50" i="13"/>
  <c r="O50" i="13"/>
  <c r="N50" i="13"/>
  <c r="M50" i="13"/>
  <c r="K50" i="13"/>
  <c r="I50" i="13"/>
  <c r="IB49" i="13"/>
  <c r="P49" i="13"/>
  <c r="O49" i="13"/>
  <c r="N49" i="13"/>
  <c r="M49" i="13"/>
  <c r="K49" i="13"/>
  <c r="I49" i="13"/>
  <c r="IB48" i="13"/>
  <c r="P48" i="13"/>
  <c r="O48" i="13"/>
  <c r="N48" i="13"/>
  <c r="M48" i="13"/>
  <c r="K48" i="13"/>
  <c r="I48" i="13"/>
  <c r="IB47" i="13"/>
  <c r="P47" i="13"/>
  <c r="O47" i="13"/>
  <c r="N47" i="13"/>
  <c r="M47" i="13"/>
  <c r="K47" i="13"/>
  <c r="I47" i="13"/>
  <c r="IB46" i="13"/>
  <c r="IB45" i="13"/>
  <c r="IB44" i="13"/>
  <c r="H44" i="13"/>
  <c r="IB43" i="13"/>
  <c r="P43" i="13"/>
  <c r="O43" i="13"/>
  <c r="N43" i="13"/>
  <c r="M43" i="13"/>
  <c r="K43" i="13"/>
  <c r="I43" i="13"/>
  <c r="IB42" i="13"/>
  <c r="P42" i="13"/>
  <c r="O42" i="13"/>
  <c r="N42" i="13"/>
  <c r="M42" i="13"/>
  <c r="K42" i="13"/>
  <c r="I42" i="13"/>
  <c r="IB41" i="13"/>
  <c r="P41" i="13"/>
  <c r="O41" i="13"/>
  <c r="N41" i="13"/>
  <c r="M41" i="13"/>
  <c r="K41" i="13"/>
  <c r="I41" i="13"/>
  <c r="IB40" i="13"/>
  <c r="P40" i="13"/>
  <c r="O40" i="13"/>
  <c r="N40" i="13"/>
  <c r="M40" i="13"/>
  <c r="K40" i="13"/>
  <c r="I40" i="13"/>
  <c r="IB39" i="13"/>
  <c r="P39" i="13"/>
  <c r="O39" i="13"/>
  <c r="N39" i="13"/>
  <c r="M39" i="13"/>
  <c r="K39" i="13"/>
  <c r="I39" i="13"/>
  <c r="IB38" i="13"/>
  <c r="IB37" i="13"/>
  <c r="IB36" i="13"/>
  <c r="H36" i="13"/>
  <c r="IB35" i="13"/>
  <c r="P35" i="13"/>
  <c r="O35" i="13"/>
  <c r="N35" i="13"/>
  <c r="M35" i="13"/>
  <c r="K35" i="13"/>
  <c r="I35" i="13"/>
  <c r="IB34" i="13"/>
  <c r="P34" i="13"/>
  <c r="O34" i="13"/>
  <c r="N34" i="13"/>
  <c r="M34" i="13"/>
  <c r="K34" i="13"/>
  <c r="I34" i="13"/>
  <c r="IB33" i="13"/>
  <c r="P33" i="13"/>
  <c r="O33" i="13"/>
  <c r="N33" i="13"/>
  <c r="M33" i="13"/>
  <c r="K33" i="13"/>
  <c r="I33" i="13"/>
  <c r="IB32" i="13"/>
  <c r="P32" i="13"/>
  <c r="O32" i="13"/>
  <c r="N32" i="13"/>
  <c r="M32" i="13"/>
  <c r="K32" i="13"/>
  <c r="I32" i="13"/>
  <c r="IB31" i="13"/>
  <c r="P31" i="13"/>
  <c r="O31" i="13"/>
  <c r="N31" i="13"/>
  <c r="M31" i="13"/>
  <c r="K31" i="13"/>
  <c r="I31" i="13"/>
  <c r="IB30" i="13"/>
  <c r="P30" i="13"/>
  <c r="O30" i="13"/>
  <c r="N30" i="13"/>
  <c r="M30" i="13"/>
  <c r="K30" i="13"/>
  <c r="I30" i="13"/>
  <c r="IB29" i="13"/>
  <c r="P29" i="13"/>
  <c r="O29" i="13"/>
  <c r="N29" i="13"/>
  <c r="M29" i="13"/>
  <c r="K29" i="13"/>
  <c r="I29" i="13"/>
  <c r="IB28" i="13"/>
  <c r="P28" i="13"/>
  <c r="O28" i="13"/>
  <c r="N28" i="13"/>
  <c r="M28" i="13"/>
  <c r="K28" i="13"/>
  <c r="I28" i="13"/>
  <c r="IB27" i="13"/>
  <c r="IB26" i="13"/>
  <c r="IB25" i="13"/>
  <c r="IB24" i="13"/>
  <c r="P24" i="13"/>
  <c r="O24" i="13"/>
  <c r="N24" i="13"/>
  <c r="M24" i="13"/>
  <c r="K24" i="13"/>
  <c r="I24" i="13"/>
  <c r="IB23" i="13"/>
  <c r="P23" i="13"/>
  <c r="O23" i="13"/>
  <c r="N23" i="13"/>
  <c r="M23" i="13"/>
  <c r="K23" i="13"/>
  <c r="I23" i="13"/>
  <c r="IB22" i="13"/>
  <c r="P22" i="13"/>
  <c r="O22" i="13"/>
  <c r="N22" i="13"/>
  <c r="M22" i="13"/>
  <c r="K22" i="13"/>
  <c r="I22" i="13"/>
  <c r="IB21" i="13"/>
  <c r="IB20" i="13"/>
  <c r="IB19" i="13"/>
  <c r="IB18" i="13"/>
  <c r="P18" i="13"/>
  <c r="O18" i="13"/>
  <c r="N18" i="13"/>
  <c r="M18" i="13"/>
  <c r="K18" i="13"/>
  <c r="I18" i="13"/>
  <c r="IB17" i="13"/>
  <c r="P17" i="13"/>
  <c r="O17" i="13"/>
  <c r="N17" i="13"/>
  <c r="M17" i="13"/>
  <c r="K17" i="13"/>
  <c r="I17" i="13"/>
  <c r="IB16" i="13"/>
  <c r="P16" i="13"/>
  <c r="O16" i="13"/>
  <c r="N16" i="13"/>
  <c r="M16" i="13"/>
  <c r="K16" i="13"/>
  <c r="I16" i="13"/>
  <c r="IB15" i="13"/>
  <c r="P15" i="13"/>
  <c r="O15" i="13"/>
  <c r="N15" i="13"/>
  <c r="M15" i="13"/>
  <c r="K15" i="13"/>
  <c r="I15" i="13"/>
  <c r="IB14" i="13"/>
  <c r="P14" i="13"/>
  <c r="O14" i="13"/>
  <c r="N14" i="13"/>
  <c r="M14" i="13"/>
  <c r="K14" i="13"/>
  <c r="I14" i="13"/>
  <c r="IB13" i="13"/>
  <c r="P13" i="13"/>
  <c r="O13" i="13"/>
  <c r="N13" i="13"/>
  <c r="M13" i="13"/>
  <c r="K13" i="13"/>
  <c r="I13" i="13"/>
  <c r="IB12" i="13"/>
  <c r="P12" i="13"/>
  <c r="O12" i="13"/>
  <c r="N12" i="13"/>
  <c r="M12" i="13"/>
  <c r="K12" i="13"/>
  <c r="I12" i="13"/>
  <c r="IB11" i="13"/>
  <c r="IB10" i="13"/>
  <c r="IB9" i="13"/>
  <c r="IB8" i="13"/>
  <c r="IB7" i="13"/>
  <c r="IB6" i="13"/>
  <c r="IA6" i="13"/>
  <c r="E6" i="13"/>
  <c r="IB301" i="12"/>
  <c r="IB300" i="12"/>
  <c r="IB299" i="12"/>
  <c r="IB298" i="12"/>
  <c r="IB297" i="12"/>
  <c r="IB296" i="12"/>
  <c r="IB295" i="12"/>
  <c r="IB294" i="12"/>
  <c r="IB293" i="12"/>
  <c r="IB292" i="12"/>
  <c r="IB291" i="12"/>
  <c r="IB290" i="12"/>
  <c r="IB289" i="12"/>
  <c r="IB288" i="12"/>
  <c r="IB287" i="12"/>
  <c r="IB286" i="12"/>
  <c r="IB285" i="12"/>
  <c r="IB284" i="12"/>
  <c r="IB283" i="12"/>
  <c r="IB282" i="12"/>
  <c r="IB281" i="12"/>
  <c r="IB280" i="12"/>
  <c r="IB279" i="12"/>
  <c r="IB278" i="12"/>
  <c r="IB277" i="12"/>
  <c r="IB276" i="12"/>
  <c r="IB275" i="12"/>
  <c r="IB274" i="12"/>
  <c r="IB273" i="12"/>
  <c r="IB272" i="12"/>
  <c r="IB271" i="12"/>
  <c r="IB270" i="12"/>
  <c r="IB269" i="12"/>
  <c r="IB268" i="12"/>
  <c r="IB267" i="12"/>
  <c r="IB266" i="12"/>
  <c r="IB265" i="12"/>
  <c r="IB264" i="12"/>
  <c r="IB263" i="12"/>
  <c r="IB262" i="12"/>
  <c r="IB261" i="12"/>
  <c r="IB260" i="12"/>
  <c r="IB259" i="12"/>
  <c r="IB258" i="12"/>
  <c r="IB257" i="12"/>
  <c r="IB256" i="12"/>
  <c r="IB255" i="12"/>
  <c r="IB254" i="12"/>
  <c r="IB253" i="12"/>
  <c r="IB252" i="12"/>
  <c r="IB251" i="12"/>
  <c r="IB250" i="12"/>
  <c r="IB249" i="12"/>
  <c r="IB248" i="12"/>
  <c r="IB247" i="12"/>
  <c r="IB246" i="12"/>
  <c r="IB245" i="12"/>
  <c r="IB244" i="12"/>
  <c r="IB243" i="12"/>
  <c r="IB242" i="12"/>
  <c r="IB241" i="12"/>
  <c r="IB240" i="12"/>
  <c r="IB239" i="12"/>
  <c r="IB238" i="12"/>
  <c r="IB237" i="12"/>
  <c r="IB236" i="12"/>
  <c r="IB235" i="12"/>
  <c r="IB234" i="12"/>
  <c r="IB233" i="12"/>
  <c r="IB232" i="12"/>
  <c r="IB231" i="12"/>
  <c r="IB230" i="12"/>
  <c r="IB229" i="12"/>
  <c r="IB228" i="12"/>
  <c r="IB227" i="12"/>
  <c r="IB226" i="12"/>
  <c r="IB225" i="12"/>
  <c r="IB224" i="12"/>
  <c r="IB223" i="12"/>
  <c r="IB222" i="12"/>
  <c r="IB221" i="12"/>
  <c r="IB220" i="12"/>
  <c r="IB219" i="12"/>
  <c r="IB218" i="12"/>
  <c r="IB217" i="12"/>
  <c r="IB216" i="12"/>
  <c r="IB215" i="12"/>
  <c r="IB214" i="12"/>
  <c r="IB213" i="12"/>
  <c r="IB212" i="12"/>
  <c r="IB211" i="12"/>
  <c r="IB210" i="12"/>
  <c r="IB209" i="12"/>
  <c r="IB208" i="12"/>
  <c r="IB207" i="12"/>
  <c r="IB206" i="12"/>
  <c r="IB205" i="12"/>
  <c r="IB204" i="12"/>
  <c r="IB203" i="12"/>
  <c r="IB202" i="12"/>
  <c r="IB201" i="12"/>
  <c r="IB200" i="12"/>
  <c r="IB199" i="12"/>
  <c r="IB198" i="12"/>
  <c r="IB197" i="12"/>
  <c r="IB196" i="12"/>
  <c r="IB195" i="12"/>
  <c r="IB194" i="12"/>
  <c r="IB193" i="12"/>
  <c r="IB192" i="12"/>
  <c r="IB191" i="12"/>
  <c r="IB190" i="12"/>
  <c r="IB189" i="12"/>
  <c r="IB188" i="12"/>
  <c r="IB187" i="12"/>
  <c r="IB186" i="12"/>
  <c r="IB185" i="12"/>
  <c r="IB184" i="12"/>
  <c r="IB183" i="12"/>
  <c r="IB182" i="12"/>
  <c r="IB181" i="12"/>
  <c r="IB180" i="12"/>
  <c r="IB179" i="12"/>
  <c r="IB178" i="12"/>
  <c r="IB177" i="12"/>
  <c r="IB176" i="12"/>
  <c r="IB175" i="12"/>
  <c r="IB174" i="12"/>
  <c r="IB173" i="12"/>
  <c r="IB172" i="12"/>
  <c r="IB171" i="12"/>
  <c r="IB170" i="12"/>
  <c r="IB169" i="12"/>
  <c r="IB168" i="12"/>
  <c r="IB167" i="12"/>
  <c r="IB166" i="12"/>
  <c r="IB165" i="12"/>
  <c r="IB164" i="12"/>
  <c r="IB163" i="12"/>
  <c r="IB162" i="12"/>
  <c r="IB161" i="12"/>
  <c r="IB160" i="12"/>
  <c r="IB159" i="12"/>
  <c r="IB158" i="12"/>
  <c r="IB157" i="12"/>
  <c r="IB156" i="12"/>
  <c r="IB155" i="12"/>
  <c r="IB154" i="12"/>
  <c r="IB153" i="12"/>
  <c r="IB152" i="12"/>
  <c r="IB151" i="12"/>
  <c r="IB150" i="12"/>
  <c r="IB149" i="12"/>
  <c r="IB148" i="12"/>
  <c r="IB147" i="12"/>
  <c r="IB146" i="12"/>
  <c r="IB145" i="12"/>
  <c r="IB144" i="12"/>
  <c r="IB143" i="12"/>
  <c r="IB142" i="12"/>
  <c r="IB141" i="12"/>
  <c r="IB140" i="12"/>
  <c r="IB139" i="12"/>
  <c r="IB138" i="12"/>
  <c r="IB137" i="12"/>
  <c r="IB136" i="12"/>
  <c r="IB135" i="12"/>
  <c r="IB134" i="12"/>
  <c r="IB133" i="12"/>
  <c r="IB132" i="12"/>
  <c r="IB131" i="12"/>
  <c r="IB130" i="12"/>
  <c r="IB129" i="12"/>
  <c r="IB128" i="12"/>
  <c r="IB127" i="12"/>
  <c r="IB126" i="12"/>
  <c r="IB125" i="12"/>
  <c r="IB124" i="12"/>
  <c r="IB123" i="12"/>
  <c r="IB122" i="12"/>
  <c r="IB121" i="12"/>
  <c r="IB120" i="12"/>
  <c r="IB119" i="12"/>
  <c r="IB118" i="12"/>
  <c r="IB117" i="12"/>
  <c r="IB116" i="12"/>
  <c r="IB115" i="12"/>
  <c r="IB114" i="12"/>
  <c r="IB113" i="12"/>
  <c r="IB112" i="12"/>
  <c r="IB111" i="12"/>
  <c r="IB110" i="12"/>
  <c r="IB109" i="12"/>
  <c r="IB108" i="12"/>
  <c r="IB107" i="12"/>
  <c r="IB106" i="12"/>
  <c r="IB105" i="12"/>
  <c r="IB104" i="12"/>
  <c r="IB103" i="12"/>
  <c r="IB102" i="12"/>
  <c r="IB101" i="12"/>
  <c r="IB100" i="12"/>
  <c r="IB99" i="12"/>
  <c r="IB98" i="12"/>
  <c r="IB97" i="12"/>
  <c r="IB96" i="12"/>
  <c r="IB95" i="12"/>
  <c r="IB94" i="12"/>
  <c r="IB93" i="12"/>
  <c r="IB92" i="12"/>
  <c r="IB91" i="12"/>
  <c r="IB90" i="12"/>
  <c r="IB89" i="12"/>
  <c r="IB88" i="12"/>
  <c r="IB87" i="12"/>
  <c r="IB86" i="12"/>
  <c r="IB85" i="12"/>
  <c r="IB84" i="12"/>
  <c r="IB83" i="12"/>
  <c r="IB82" i="12"/>
  <c r="IB81" i="12"/>
  <c r="IB80" i="12"/>
  <c r="IB79" i="12"/>
  <c r="IB78" i="12"/>
  <c r="IB77" i="12"/>
  <c r="IB76" i="12"/>
  <c r="IB75" i="12"/>
  <c r="IB74" i="12"/>
  <c r="IB73" i="12"/>
  <c r="IB72" i="12"/>
  <c r="IB71" i="12"/>
  <c r="IB70" i="12"/>
  <c r="IB69" i="12"/>
  <c r="IB68" i="12"/>
  <c r="IB67" i="12"/>
  <c r="IB66" i="12"/>
  <c r="IB65" i="12"/>
  <c r="IB64" i="12"/>
  <c r="IB63" i="12"/>
  <c r="IB62" i="12"/>
  <c r="IB61" i="12"/>
  <c r="K61" i="12"/>
  <c r="IB60" i="12"/>
  <c r="IB59" i="12"/>
  <c r="P59" i="12"/>
  <c r="O59" i="12"/>
  <c r="N59" i="12"/>
  <c r="M59" i="12"/>
  <c r="K59" i="12"/>
  <c r="I59" i="12"/>
  <c r="IB58" i="12"/>
  <c r="P58" i="12"/>
  <c r="O58" i="12"/>
  <c r="N58" i="12"/>
  <c r="M58" i="12"/>
  <c r="K58" i="12"/>
  <c r="I58" i="12"/>
  <c r="IB57" i="12"/>
  <c r="P57" i="12"/>
  <c r="O57" i="12"/>
  <c r="N57" i="12"/>
  <c r="M57" i="12"/>
  <c r="K57" i="12"/>
  <c r="I57" i="12"/>
  <c r="IB56" i="12"/>
  <c r="IB55" i="12"/>
  <c r="IB54" i="12"/>
  <c r="IB53" i="12"/>
  <c r="P53" i="12"/>
  <c r="O53" i="12"/>
  <c r="N53" i="12"/>
  <c r="M53" i="12"/>
  <c r="K53" i="12"/>
  <c r="I53" i="12"/>
  <c r="IB52" i="12"/>
  <c r="P52" i="12"/>
  <c r="O52" i="12"/>
  <c r="N52" i="12"/>
  <c r="M52" i="12"/>
  <c r="K52" i="12"/>
  <c r="I52" i="12"/>
  <c r="IB51" i="12"/>
  <c r="P51" i="12"/>
  <c r="O51" i="12"/>
  <c r="N51" i="12"/>
  <c r="M51" i="12"/>
  <c r="K51" i="12"/>
  <c r="I51" i="12"/>
  <c r="IB50" i="12"/>
  <c r="P50" i="12"/>
  <c r="O50" i="12"/>
  <c r="N50" i="12"/>
  <c r="M50" i="12"/>
  <c r="K50" i="12"/>
  <c r="I50" i="12"/>
  <c r="IB49" i="12"/>
  <c r="P49" i="12"/>
  <c r="O49" i="12"/>
  <c r="N49" i="12"/>
  <c r="M49" i="12"/>
  <c r="K49" i="12"/>
  <c r="I49" i="12"/>
  <c r="IB48" i="12"/>
  <c r="P48" i="12"/>
  <c r="O48" i="12"/>
  <c r="N48" i="12"/>
  <c r="M48" i="12"/>
  <c r="K48" i="12"/>
  <c r="I48" i="12"/>
  <c r="IB47" i="12"/>
  <c r="P47" i="12"/>
  <c r="O47" i="12"/>
  <c r="N47" i="12"/>
  <c r="M47" i="12"/>
  <c r="K47" i="12"/>
  <c r="I47" i="12"/>
  <c r="IB46" i="12"/>
  <c r="IB45" i="12"/>
  <c r="IB44" i="12"/>
  <c r="H44" i="12"/>
  <c r="IB43" i="12"/>
  <c r="P43" i="12"/>
  <c r="O43" i="12"/>
  <c r="N43" i="12"/>
  <c r="M43" i="12"/>
  <c r="K43" i="12"/>
  <c r="I43" i="12"/>
  <c r="IB42" i="12"/>
  <c r="P42" i="12"/>
  <c r="O42" i="12"/>
  <c r="N42" i="12"/>
  <c r="M42" i="12"/>
  <c r="K42" i="12"/>
  <c r="I42" i="12"/>
  <c r="IB41" i="12"/>
  <c r="P41" i="12"/>
  <c r="O41" i="12"/>
  <c r="N41" i="12"/>
  <c r="M41" i="12"/>
  <c r="K41" i="12"/>
  <c r="I41" i="12"/>
  <c r="IB40" i="12"/>
  <c r="P40" i="12"/>
  <c r="O40" i="12"/>
  <c r="N40" i="12"/>
  <c r="M40" i="12"/>
  <c r="K40" i="12"/>
  <c r="I40" i="12"/>
  <c r="IB39" i="12"/>
  <c r="P39" i="12"/>
  <c r="O39" i="12"/>
  <c r="N39" i="12"/>
  <c r="M39" i="12"/>
  <c r="K39" i="12"/>
  <c r="I39" i="12"/>
  <c r="IB38" i="12"/>
  <c r="IB37" i="12"/>
  <c r="IB36" i="12"/>
  <c r="H36" i="12"/>
  <c r="IB35" i="12"/>
  <c r="P35" i="12"/>
  <c r="O35" i="12"/>
  <c r="N35" i="12"/>
  <c r="M35" i="12"/>
  <c r="K35" i="12"/>
  <c r="I35" i="12"/>
  <c r="IB34" i="12"/>
  <c r="P34" i="12"/>
  <c r="O34" i="12"/>
  <c r="N34" i="12"/>
  <c r="M34" i="12"/>
  <c r="K34" i="12"/>
  <c r="I34" i="12"/>
  <c r="IB33" i="12"/>
  <c r="P33" i="12"/>
  <c r="O33" i="12"/>
  <c r="N33" i="12"/>
  <c r="M33" i="12"/>
  <c r="K33" i="12"/>
  <c r="I33" i="12"/>
  <c r="IB32" i="12"/>
  <c r="P32" i="12"/>
  <c r="O32" i="12"/>
  <c r="N32" i="12"/>
  <c r="M32" i="12"/>
  <c r="K32" i="12"/>
  <c r="I32" i="12"/>
  <c r="IB31" i="12"/>
  <c r="P31" i="12"/>
  <c r="O31" i="12"/>
  <c r="N31" i="12"/>
  <c r="M31" i="12"/>
  <c r="K31" i="12"/>
  <c r="I31" i="12"/>
  <c r="IB30" i="12"/>
  <c r="P30" i="12"/>
  <c r="O30" i="12"/>
  <c r="N30" i="12"/>
  <c r="M30" i="12"/>
  <c r="K30" i="12"/>
  <c r="I30" i="12"/>
  <c r="IB29" i="12"/>
  <c r="P29" i="12"/>
  <c r="O29" i="12"/>
  <c r="N29" i="12"/>
  <c r="M29" i="12"/>
  <c r="K29" i="12"/>
  <c r="I29" i="12"/>
  <c r="IB28" i="12"/>
  <c r="P28" i="12"/>
  <c r="O28" i="12"/>
  <c r="N28" i="12"/>
  <c r="M28" i="12"/>
  <c r="K28" i="12"/>
  <c r="I28" i="12"/>
  <c r="IB27" i="12"/>
  <c r="IB26" i="12"/>
  <c r="IB25" i="12"/>
  <c r="IB24" i="12"/>
  <c r="P24" i="12"/>
  <c r="O24" i="12"/>
  <c r="N24" i="12"/>
  <c r="M24" i="12"/>
  <c r="K24" i="12"/>
  <c r="I24" i="12"/>
  <c r="IB23" i="12"/>
  <c r="P23" i="12"/>
  <c r="O23" i="12"/>
  <c r="N23" i="12"/>
  <c r="M23" i="12"/>
  <c r="K23" i="12"/>
  <c r="I23" i="12"/>
  <c r="IB22" i="12"/>
  <c r="P22" i="12"/>
  <c r="O22" i="12"/>
  <c r="N22" i="12"/>
  <c r="M22" i="12"/>
  <c r="M25" i="12" s="1"/>
  <c r="K22" i="12"/>
  <c r="I22" i="12"/>
  <c r="IB21" i="12"/>
  <c r="IB20" i="12"/>
  <c r="IB19" i="12"/>
  <c r="IB18" i="12"/>
  <c r="P18" i="12"/>
  <c r="O18" i="12"/>
  <c r="N18" i="12"/>
  <c r="M18" i="12"/>
  <c r="K18" i="12"/>
  <c r="I18" i="12"/>
  <c r="IB17" i="12"/>
  <c r="P17" i="12"/>
  <c r="O17" i="12"/>
  <c r="N17" i="12"/>
  <c r="M17" i="12"/>
  <c r="K17" i="12"/>
  <c r="I17" i="12"/>
  <c r="IB16" i="12"/>
  <c r="P16" i="12"/>
  <c r="O16" i="12"/>
  <c r="N16" i="12"/>
  <c r="M16" i="12"/>
  <c r="K16" i="12"/>
  <c r="I16" i="12"/>
  <c r="IB15" i="12"/>
  <c r="P15" i="12"/>
  <c r="O15" i="12"/>
  <c r="N15" i="12"/>
  <c r="M15" i="12"/>
  <c r="K15" i="12"/>
  <c r="I15" i="12"/>
  <c r="IB14" i="12"/>
  <c r="P14" i="12"/>
  <c r="O14" i="12"/>
  <c r="N14" i="12"/>
  <c r="M14" i="12"/>
  <c r="K14" i="12"/>
  <c r="I14" i="12"/>
  <c r="IB13" i="12"/>
  <c r="P13" i="12"/>
  <c r="O13" i="12"/>
  <c r="N13" i="12"/>
  <c r="M13" i="12"/>
  <c r="K13" i="12"/>
  <c r="I13" i="12"/>
  <c r="IB12" i="12"/>
  <c r="P12" i="12"/>
  <c r="O12" i="12"/>
  <c r="N12" i="12"/>
  <c r="M12" i="12"/>
  <c r="M19" i="12" s="1"/>
  <c r="K12" i="12"/>
  <c r="I12" i="12"/>
  <c r="IB11" i="12"/>
  <c r="IB10" i="12"/>
  <c r="IB9" i="12"/>
  <c r="IB8" i="12"/>
  <c r="IB7" i="12"/>
  <c r="IB6" i="12"/>
  <c r="IA6" i="12"/>
  <c r="E6" i="12"/>
  <c r="IB301" i="11"/>
  <c r="IB300" i="11"/>
  <c r="IB299" i="11"/>
  <c r="IB298" i="11"/>
  <c r="IB297" i="11"/>
  <c r="IB296" i="11"/>
  <c r="IB295" i="11"/>
  <c r="IB294" i="11"/>
  <c r="IB293" i="11"/>
  <c r="IB292" i="11"/>
  <c r="IB291" i="11"/>
  <c r="IB290" i="11"/>
  <c r="IB289" i="11"/>
  <c r="IB288" i="11"/>
  <c r="IB287" i="11"/>
  <c r="IB286" i="11"/>
  <c r="IB285" i="11"/>
  <c r="IB284" i="11"/>
  <c r="IB283" i="11"/>
  <c r="IB282" i="11"/>
  <c r="IB281" i="11"/>
  <c r="IB280" i="11"/>
  <c r="IB279" i="11"/>
  <c r="IB278" i="11"/>
  <c r="IB277" i="11"/>
  <c r="IB276" i="11"/>
  <c r="IB275" i="11"/>
  <c r="IB274" i="11"/>
  <c r="IB273" i="11"/>
  <c r="IB272" i="11"/>
  <c r="IB271" i="11"/>
  <c r="IB270" i="11"/>
  <c r="IB269" i="11"/>
  <c r="IB268" i="11"/>
  <c r="IB267" i="11"/>
  <c r="IB266" i="11"/>
  <c r="IB265" i="11"/>
  <c r="IB264" i="11"/>
  <c r="IB263" i="11"/>
  <c r="IB262" i="11"/>
  <c r="IB261" i="11"/>
  <c r="IB260" i="11"/>
  <c r="IB259" i="11"/>
  <c r="IB258" i="11"/>
  <c r="IB257" i="11"/>
  <c r="IB256" i="11"/>
  <c r="IB255" i="11"/>
  <c r="IB254" i="11"/>
  <c r="IB253" i="11"/>
  <c r="IB252" i="11"/>
  <c r="IB251" i="11"/>
  <c r="IB250" i="11"/>
  <c r="IB249" i="11"/>
  <c r="IB248" i="11"/>
  <c r="IB247" i="11"/>
  <c r="IB246" i="11"/>
  <c r="IB245" i="11"/>
  <c r="IB244" i="11"/>
  <c r="IB243" i="11"/>
  <c r="IB242" i="11"/>
  <c r="IB241" i="11"/>
  <c r="IB240" i="11"/>
  <c r="IB239" i="11"/>
  <c r="IB238" i="11"/>
  <c r="IB237" i="11"/>
  <c r="IB236" i="11"/>
  <c r="IB235" i="11"/>
  <c r="IB234" i="11"/>
  <c r="IB233" i="11"/>
  <c r="IB232" i="11"/>
  <c r="IB231" i="11"/>
  <c r="IB230" i="11"/>
  <c r="IB229" i="11"/>
  <c r="IB228" i="11"/>
  <c r="IB227" i="11"/>
  <c r="IB226" i="11"/>
  <c r="IB225" i="11"/>
  <c r="IB224" i="11"/>
  <c r="IB223" i="11"/>
  <c r="IB222" i="11"/>
  <c r="IB221" i="11"/>
  <c r="IB220" i="11"/>
  <c r="IB219" i="11"/>
  <c r="IB218" i="11"/>
  <c r="IB217" i="11"/>
  <c r="IB216" i="11"/>
  <c r="IB215" i="11"/>
  <c r="IB214" i="11"/>
  <c r="IB213" i="11"/>
  <c r="IB212" i="11"/>
  <c r="IB211" i="11"/>
  <c r="IB210" i="11"/>
  <c r="IB209" i="11"/>
  <c r="IB208" i="11"/>
  <c r="IB207" i="11"/>
  <c r="IB206" i="11"/>
  <c r="IB205" i="11"/>
  <c r="IB204" i="11"/>
  <c r="IB203" i="11"/>
  <c r="IB202" i="11"/>
  <c r="IB201" i="11"/>
  <c r="IB200" i="11"/>
  <c r="IB199" i="11"/>
  <c r="IB198" i="11"/>
  <c r="IB197" i="11"/>
  <c r="IB196" i="11"/>
  <c r="IB195" i="11"/>
  <c r="IB194" i="11"/>
  <c r="IB193" i="11"/>
  <c r="IB192" i="11"/>
  <c r="IB191" i="11"/>
  <c r="IB190" i="11"/>
  <c r="IB189" i="11"/>
  <c r="IB188" i="11"/>
  <c r="IB187" i="11"/>
  <c r="IB186" i="11"/>
  <c r="IB185" i="11"/>
  <c r="IB184" i="11"/>
  <c r="IB183" i="11"/>
  <c r="IB182" i="11"/>
  <c r="IB181" i="11"/>
  <c r="IB180" i="11"/>
  <c r="IB179" i="11"/>
  <c r="IB178" i="11"/>
  <c r="IB177" i="11"/>
  <c r="IB176" i="11"/>
  <c r="IB175" i="11"/>
  <c r="IB174" i="11"/>
  <c r="IB173" i="11"/>
  <c r="IB172" i="11"/>
  <c r="IB171" i="11"/>
  <c r="IB170" i="11"/>
  <c r="IB169" i="11"/>
  <c r="IB168" i="11"/>
  <c r="IB167" i="11"/>
  <c r="IB166" i="11"/>
  <c r="IB165" i="11"/>
  <c r="IB164" i="11"/>
  <c r="IB163" i="11"/>
  <c r="IB162" i="11"/>
  <c r="IB161" i="11"/>
  <c r="IB160" i="11"/>
  <c r="IB159" i="11"/>
  <c r="IB158" i="11"/>
  <c r="IB157" i="11"/>
  <c r="IB156" i="11"/>
  <c r="IB155" i="11"/>
  <c r="IB154" i="11"/>
  <c r="IB153" i="11"/>
  <c r="IB152" i="11"/>
  <c r="IB151" i="11"/>
  <c r="IB150" i="11"/>
  <c r="IB149" i="11"/>
  <c r="IB148" i="11"/>
  <c r="IB147" i="11"/>
  <c r="IB146" i="11"/>
  <c r="IB145" i="11"/>
  <c r="IB144" i="11"/>
  <c r="IB143" i="11"/>
  <c r="IB142" i="11"/>
  <c r="IB141" i="11"/>
  <c r="IB140" i="11"/>
  <c r="IB139" i="11"/>
  <c r="IB138" i="11"/>
  <c r="IB137" i="11"/>
  <c r="IB136" i="11"/>
  <c r="IB135" i="11"/>
  <c r="IB134" i="11"/>
  <c r="IB133" i="11"/>
  <c r="IB132" i="11"/>
  <c r="IB131" i="11"/>
  <c r="IB130" i="11"/>
  <c r="IB129" i="11"/>
  <c r="IB128" i="11"/>
  <c r="IB127" i="11"/>
  <c r="IB126" i="11"/>
  <c r="IB125" i="11"/>
  <c r="IB124" i="11"/>
  <c r="IB123" i="11"/>
  <c r="IB122" i="11"/>
  <c r="IB121" i="11"/>
  <c r="IB120" i="11"/>
  <c r="IB119" i="11"/>
  <c r="IB118" i="11"/>
  <c r="IB117" i="11"/>
  <c r="IB116" i="11"/>
  <c r="IB115" i="11"/>
  <c r="IB114" i="11"/>
  <c r="IB113" i="11"/>
  <c r="IB112" i="11"/>
  <c r="IB111" i="11"/>
  <c r="IB110" i="11"/>
  <c r="IB109" i="11"/>
  <c r="IB108" i="11"/>
  <c r="IB107" i="11"/>
  <c r="IB106" i="11"/>
  <c r="IB105" i="11"/>
  <c r="IB104" i="11"/>
  <c r="IB103" i="11"/>
  <c r="IB102" i="11"/>
  <c r="IB101" i="11"/>
  <c r="IB100" i="11"/>
  <c r="IB99" i="11"/>
  <c r="IB98" i="11"/>
  <c r="IB97" i="11"/>
  <c r="IB96" i="11"/>
  <c r="IB95" i="11"/>
  <c r="IB94" i="11"/>
  <c r="IB93" i="11"/>
  <c r="IB92" i="11"/>
  <c r="IB91" i="11"/>
  <c r="IB90" i="11"/>
  <c r="IB89" i="11"/>
  <c r="IB88" i="11"/>
  <c r="IB87" i="11"/>
  <c r="IB86" i="11"/>
  <c r="IB85" i="11"/>
  <c r="IB84" i="11"/>
  <c r="IB83" i="11"/>
  <c r="IB82" i="11"/>
  <c r="IB81" i="11"/>
  <c r="IB80" i="11"/>
  <c r="IB79" i="11"/>
  <c r="IB78" i="11"/>
  <c r="IB77" i="11"/>
  <c r="IB76" i="11"/>
  <c r="IB75" i="11"/>
  <c r="IB74" i="11"/>
  <c r="IB73" i="11"/>
  <c r="IB72" i="11"/>
  <c r="IB71" i="11"/>
  <c r="IB70" i="11"/>
  <c r="IB69" i="11"/>
  <c r="IB68" i="11"/>
  <c r="IB67" i="11"/>
  <c r="IB66" i="11"/>
  <c r="IB65" i="11"/>
  <c r="IB64" i="11"/>
  <c r="IB63" i="11"/>
  <c r="IB62" i="11"/>
  <c r="IB61" i="11"/>
  <c r="K61" i="11"/>
  <c r="IB60" i="11"/>
  <c r="IB59" i="11"/>
  <c r="P59" i="11"/>
  <c r="O59" i="11"/>
  <c r="N59" i="11"/>
  <c r="M59" i="11"/>
  <c r="K59" i="11"/>
  <c r="I59" i="11"/>
  <c r="IB58" i="11"/>
  <c r="P58" i="11"/>
  <c r="O58" i="11"/>
  <c r="N58" i="11"/>
  <c r="M58" i="11"/>
  <c r="K58" i="11"/>
  <c r="I58" i="11"/>
  <c r="IB57" i="11"/>
  <c r="P57" i="11"/>
  <c r="O57" i="11"/>
  <c r="N57" i="11"/>
  <c r="M57" i="11"/>
  <c r="K57" i="11"/>
  <c r="I57" i="11"/>
  <c r="IB56" i="11"/>
  <c r="IB55" i="11"/>
  <c r="IB54" i="11"/>
  <c r="IB53" i="11"/>
  <c r="P53" i="11"/>
  <c r="O53" i="11"/>
  <c r="N53" i="11"/>
  <c r="M53" i="11"/>
  <c r="K53" i="11"/>
  <c r="I53" i="11"/>
  <c r="IB52" i="11"/>
  <c r="P52" i="11"/>
  <c r="O52" i="11"/>
  <c r="N52" i="11"/>
  <c r="M52" i="11"/>
  <c r="K52" i="11"/>
  <c r="I52" i="11"/>
  <c r="IB51" i="11"/>
  <c r="P51" i="11"/>
  <c r="O51" i="11"/>
  <c r="N51" i="11"/>
  <c r="M51" i="11"/>
  <c r="K51" i="11"/>
  <c r="I51" i="11"/>
  <c r="IB50" i="11"/>
  <c r="P50" i="11"/>
  <c r="O50" i="11"/>
  <c r="N50" i="11"/>
  <c r="M50" i="11"/>
  <c r="K50" i="11"/>
  <c r="I50" i="11"/>
  <c r="IB49" i="11"/>
  <c r="P49" i="11"/>
  <c r="O49" i="11"/>
  <c r="N49" i="11"/>
  <c r="M49" i="11"/>
  <c r="K49" i="11"/>
  <c r="I49" i="11"/>
  <c r="IB48" i="11"/>
  <c r="P48" i="11"/>
  <c r="O48" i="11"/>
  <c r="N48" i="11"/>
  <c r="M48" i="11"/>
  <c r="K48" i="11"/>
  <c r="I48" i="11"/>
  <c r="IB47" i="11"/>
  <c r="P47" i="11"/>
  <c r="O47" i="11"/>
  <c r="N47" i="11"/>
  <c r="M47" i="11"/>
  <c r="M54" i="11" s="1"/>
  <c r="K47" i="11"/>
  <c r="I47" i="11"/>
  <c r="IB46" i="11"/>
  <c r="IB45" i="11"/>
  <c r="IB44" i="11"/>
  <c r="H44" i="11"/>
  <c r="IB43" i="11"/>
  <c r="P43" i="11"/>
  <c r="O43" i="11"/>
  <c r="N43" i="11"/>
  <c r="M43" i="11"/>
  <c r="K43" i="11"/>
  <c r="I43" i="11"/>
  <c r="IB42" i="11"/>
  <c r="P42" i="11"/>
  <c r="O42" i="11"/>
  <c r="N42" i="11"/>
  <c r="M42" i="11"/>
  <c r="K42" i="11"/>
  <c r="I42" i="11"/>
  <c r="IB41" i="11"/>
  <c r="P41" i="11"/>
  <c r="O41" i="11"/>
  <c r="N41" i="11"/>
  <c r="M41" i="11"/>
  <c r="K41" i="11"/>
  <c r="I41" i="11"/>
  <c r="IB40" i="11"/>
  <c r="P40" i="11"/>
  <c r="O40" i="11"/>
  <c r="N40" i="11"/>
  <c r="M40" i="11"/>
  <c r="K40" i="11"/>
  <c r="I40" i="11"/>
  <c r="IB39" i="11"/>
  <c r="P39" i="11"/>
  <c r="P44" i="11" s="1"/>
  <c r="O39" i="11"/>
  <c r="N39" i="11"/>
  <c r="M39" i="11"/>
  <c r="K39" i="11"/>
  <c r="I39" i="11"/>
  <c r="IB38" i="11"/>
  <c r="IB37" i="11"/>
  <c r="IB36" i="11"/>
  <c r="H36" i="11"/>
  <c r="IB35" i="11"/>
  <c r="P35" i="11"/>
  <c r="O35" i="11"/>
  <c r="N35" i="11"/>
  <c r="M35" i="11"/>
  <c r="K35" i="11"/>
  <c r="I35" i="11"/>
  <c r="IB34" i="11"/>
  <c r="P34" i="11"/>
  <c r="O34" i="11"/>
  <c r="N34" i="11"/>
  <c r="M34" i="11"/>
  <c r="K34" i="11"/>
  <c r="I34" i="11"/>
  <c r="IB33" i="11"/>
  <c r="P33" i="11"/>
  <c r="O33" i="11"/>
  <c r="N33" i="11"/>
  <c r="M33" i="11"/>
  <c r="K33" i="11"/>
  <c r="I33" i="11"/>
  <c r="IB32" i="11"/>
  <c r="P32" i="11"/>
  <c r="O32" i="11"/>
  <c r="N32" i="11"/>
  <c r="M32" i="11"/>
  <c r="K32" i="11"/>
  <c r="I32" i="11"/>
  <c r="IB31" i="11"/>
  <c r="P31" i="11"/>
  <c r="O31" i="11"/>
  <c r="N31" i="11"/>
  <c r="M31" i="11"/>
  <c r="K31" i="11"/>
  <c r="I31" i="11"/>
  <c r="IB30" i="11"/>
  <c r="P30" i="11"/>
  <c r="O30" i="11"/>
  <c r="N30" i="11"/>
  <c r="M30" i="11"/>
  <c r="K30" i="11"/>
  <c r="I30" i="11"/>
  <c r="IB29" i="11"/>
  <c r="P29" i="11"/>
  <c r="O29" i="11"/>
  <c r="N29" i="11"/>
  <c r="M29" i="11"/>
  <c r="K29" i="11"/>
  <c r="I29" i="11"/>
  <c r="IB28" i="11"/>
  <c r="P28" i="11"/>
  <c r="P36" i="11" s="1"/>
  <c r="O28" i="11"/>
  <c r="N28" i="11"/>
  <c r="M28" i="11"/>
  <c r="K28" i="11"/>
  <c r="I28" i="11"/>
  <c r="IB27" i="11"/>
  <c r="IB26" i="11"/>
  <c r="IB25" i="11"/>
  <c r="IB24" i="11"/>
  <c r="P24" i="11"/>
  <c r="O24" i="11"/>
  <c r="N24" i="11"/>
  <c r="M24" i="11"/>
  <c r="K24" i="11"/>
  <c r="I24" i="11"/>
  <c r="IB23" i="11"/>
  <c r="P23" i="11"/>
  <c r="O23" i="11"/>
  <c r="N23" i="11"/>
  <c r="M23" i="11"/>
  <c r="K23" i="11"/>
  <c r="I23" i="11"/>
  <c r="IB22" i="11"/>
  <c r="P22" i="11"/>
  <c r="O22" i="11"/>
  <c r="N22" i="11"/>
  <c r="M22" i="11"/>
  <c r="K22" i="11"/>
  <c r="I22" i="11"/>
  <c r="IB21" i="11"/>
  <c r="IB20" i="11"/>
  <c r="IB19" i="11"/>
  <c r="IB18" i="11"/>
  <c r="P18" i="11"/>
  <c r="O18" i="11"/>
  <c r="N18" i="11"/>
  <c r="M18" i="11"/>
  <c r="K18" i="11"/>
  <c r="I18" i="11"/>
  <c r="IB17" i="11"/>
  <c r="P17" i="11"/>
  <c r="O17" i="11"/>
  <c r="N17" i="11"/>
  <c r="M17" i="11"/>
  <c r="K17" i="11"/>
  <c r="I17" i="11"/>
  <c r="IB16" i="11"/>
  <c r="P16" i="11"/>
  <c r="O16" i="11"/>
  <c r="N16" i="11"/>
  <c r="M16" i="11"/>
  <c r="K16" i="11"/>
  <c r="I16" i="11"/>
  <c r="IB15" i="11"/>
  <c r="P15" i="11"/>
  <c r="O15" i="11"/>
  <c r="N15" i="11"/>
  <c r="M15" i="11"/>
  <c r="K15" i="11"/>
  <c r="I15" i="11"/>
  <c r="IB14" i="11"/>
  <c r="P14" i="11"/>
  <c r="O14" i="11"/>
  <c r="N14" i="11"/>
  <c r="M14" i="11"/>
  <c r="K14" i="11"/>
  <c r="I14" i="11"/>
  <c r="IB13" i="11"/>
  <c r="P13" i="11"/>
  <c r="O13" i="11"/>
  <c r="N13" i="11"/>
  <c r="M13" i="11"/>
  <c r="K13" i="11"/>
  <c r="I13" i="11"/>
  <c r="IB12" i="11"/>
  <c r="P12" i="11"/>
  <c r="O12" i="11"/>
  <c r="N12" i="11"/>
  <c r="M12" i="11"/>
  <c r="K12" i="11"/>
  <c r="I12" i="11"/>
  <c r="IB11" i="11"/>
  <c r="IB10" i="11"/>
  <c r="IB9" i="11"/>
  <c r="IB8" i="11"/>
  <c r="IB7" i="11"/>
  <c r="IB6" i="11"/>
  <c r="IA6" i="11"/>
  <c r="E6" i="11"/>
  <c r="IB301" i="10"/>
  <c r="IB300" i="10"/>
  <c r="IB299" i="10"/>
  <c r="IB298" i="10"/>
  <c r="IB297" i="10"/>
  <c r="IB296" i="10"/>
  <c r="IB295" i="10"/>
  <c r="IB294" i="10"/>
  <c r="IB293" i="10"/>
  <c r="IB292" i="10"/>
  <c r="IB291" i="10"/>
  <c r="IB290" i="10"/>
  <c r="IB289" i="10"/>
  <c r="IB288" i="10"/>
  <c r="IB287" i="10"/>
  <c r="IB286" i="10"/>
  <c r="IB285" i="10"/>
  <c r="IB284" i="10"/>
  <c r="IB283" i="10"/>
  <c r="IB282" i="10"/>
  <c r="IB281" i="10"/>
  <c r="IB280" i="10"/>
  <c r="IB279" i="10"/>
  <c r="IB278" i="10"/>
  <c r="IB277" i="10"/>
  <c r="IB276" i="10"/>
  <c r="IB275" i="10"/>
  <c r="IB274" i="10"/>
  <c r="IB273" i="10"/>
  <c r="IB272" i="10"/>
  <c r="IB271" i="10"/>
  <c r="IB270" i="10"/>
  <c r="IB269" i="10"/>
  <c r="IB268" i="10"/>
  <c r="IB267" i="10"/>
  <c r="IB266" i="10"/>
  <c r="IB265" i="10"/>
  <c r="IB264" i="10"/>
  <c r="IB263" i="10"/>
  <c r="IB262" i="10"/>
  <c r="IB261" i="10"/>
  <c r="IB260" i="10"/>
  <c r="IB259" i="10"/>
  <c r="IB258" i="10"/>
  <c r="IB257" i="10"/>
  <c r="IB256" i="10"/>
  <c r="IB255" i="10"/>
  <c r="IB254" i="10"/>
  <c r="IB253" i="10"/>
  <c r="IB252" i="10"/>
  <c r="IB251" i="10"/>
  <c r="IB250" i="10"/>
  <c r="IB249" i="10"/>
  <c r="IB248" i="10"/>
  <c r="IB247" i="10"/>
  <c r="IB246" i="10"/>
  <c r="IB245" i="10"/>
  <c r="IB244" i="10"/>
  <c r="IB243" i="10"/>
  <c r="IB242" i="10"/>
  <c r="IB241" i="10"/>
  <c r="IB240" i="10"/>
  <c r="IB239" i="10"/>
  <c r="IB238" i="10"/>
  <c r="IB237" i="10"/>
  <c r="IB236" i="10"/>
  <c r="IB235" i="10"/>
  <c r="IB234" i="10"/>
  <c r="IB233" i="10"/>
  <c r="IB232" i="10"/>
  <c r="IB231" i="10"/>
  <c r="IB230" i="10"/>
  <c r="IB229" i="10"/>
  <c r="IB228" i="10"/>
  <c r="IB227" i="10"/>
  <c r="IB226" i="10"/>
  <c r="IB225" i="10"/>
  <c r="IB224" i="10"/>
  <c r="IB223" i="10"/>
  <c r="IB222" i="10"/>
  <c r="IB221" i="10"/>
  <c r="IB220" i="10"/>
  <c r="IB219" i="10"/>
  <c r="IB218" i="10"/>
  <c r="IB217" i="10"/>
  <c r="IB216" i="10"/>
  <c r="IB215" i="10"/>
  <c r="IB214" i="10"/>
  <c r="IB213" i="10"/>
  <c r="IB212" i="10"/>
  <c r="IB211" i="10"/>
  <c r="IB210" i="10"/>
  <c r="IB209" i="10"/>
  <c r="IB208" i="10"/>
  <c r="IB207" i="10"/>
  <c r="IB206" i="10"/>
  <c r="IB205" i="10"/>
  <c r="IB204" i="10"/>
  <c r="IB203" i="10"/>
  <c r="IB202" i="10"/>
  <c r="IB201" i="10"/>
  <c r="IB200" i="10"/>
  <c r="IB199" i="10"/>
  <c r="IB198" i="10"/>
  <c r="IB197" i="10"/>
  <c r="IB196" i="10"/>
  <c r="IB195" i="10"/>
  <c r="IB194" i="10"/>
  <c r="IB193" i="10"/>
  <c r="IB192" i="10"/>
  <c r="IB191" i="10"/>
  <c r="IB190" i="10"/>
  <c r="IB189" i="10"/>
  <c r="IB188" i="10"/>
  <c r="IB187" i="10"/>
  <c r="IB186" i="10"/>
  <c r="IB185" i="10"/>
  <c r="IB184" i="10"/>
  <c r="IB183" i="10"/>
  <c r="IB182" i="10"/>
  <c r="IB181" i="10"/>
  <c r="IB180" i="10"/>
  <c r="IB179" i="10"/>
  <c r="IB178" i="10"/>
  <c r="IB177" i="10"/>
  <c r="IB176" i="10"/>
  <c r="IB175" i="10"/>
  <c r="IB174" i="10"/>
  <c r="IB173" i="10"/>
  <c r="IB172" i="10"/>
  <c r="IB171" i="10"/>
  <c r="IB170" i="10"/>
  <c r="IB169" i="10"/>
  <c r="IB168" i="10"/>
  <c r="IB167" i="10"/>
  <c r="IB166" i="10"/>
  <c r="IB165" i="10"/>
  <c r="IB164" i="10"/>
  <c r="IB163" i="10"/>
  <c r="IB162" i="10"/>
  <c r="IB161" i="10"/>
  <c r="IB160" i="10"/>
  <c r="IB159" i="10"/>
  <c r="IB158" i="10"/>
  <c r="IB157" i="10"/>
  <c r="IB156" i="10"/>
  <c r="IB155" i="10"/>
  <c r="IB154" i="10"/>
  <c r="IB153" i="10"/>
  <c r="IB152" i="10"/>
  <c r="IB151" i="10"/>
  <c r="IB150" i="10"/>
  <c r="IB149" i="10"/>
  <c r="IB148" i="10"/>
  <c r="IB147" i="10"/>
  <c r="IB146" i="10"/>
  <c r="IB145" i="10"/>
  <c r="IB144" i="10"/>
  <c r="IB143" i="10"/>
  <c r="IB142" i="10"/>
  <c r="IB141" i="10"/>
  <c r="IB140" i="10"/>
  <c r="IB139" i="10"/>
  <c r="IB138" i="10"/>
  <c r="IB137" i="10"/>
  <c r="IB136" i="10"/>
  <c r="IB135" i="10"/>
  <c r="IB134" i="10"/>
  <c r="IB133" i="10"/>
  <c r="IB132" i="10"/>
  <c r="IB131" i="10"/>
  <c r="IB130" i="10"/>
  <c r="IB129" i="10"/>
  <c r="IB128" i="10"/>
  <c r="IB127" i="10"/>
  <c r="IB126" i="10"/>
  <c r="IB125" i="10"/>
  <c r="IB124" i="10"/>
  <c r="IB123" i="10"/>
  <c r="IB122" i="10"/>
  <c r="IB121" i="10"/>
  <c r="IB120" i="10"/>
  <c r="IB119" i="10"/>
  <c r="IB118" i="10"/>
  <c r="IB117" i="10"/>
  <c r="IB116" i="10"/>
  <c r="IB115" i="10"/>
  <c r="IB114" i="10"/>
  <c r="IB113" i="10"/>
  <c r="IB112" i="10"/>
  <c r="IB111" i="10"/>
  <c r="IB110" i="10"/>
  <c r="IB109" i="10"/>
  <c r="IB108" i="10"/>
  <c r="IB107" i="10"/>
  <c r="IB106" i="10"/>
  <c r="IB105" i="10"/>
  <c r="IB104" i="10"/>
  <c r="IB103" i="10"/>
  <c r="IB102" i="10"/>
  <c r="IB101" i="10"/>
  <c r="IB100" i="10"/>
  <c r="IB99" i="10"/>
  <c r="IB98" i="10"/>
  <c r="IB97" i="10"/>
  <c r="IB96" i="10"/>
  <c r="IB95" i="10"/>
  <c r="IB94" i="10"/>
  <c r="IB93" i="10"/>
  <c r="IB92" i="10"/>
  <c r="IB91" i="10"/>
  <c r="IB90" i="10"/>
  <c r="IB89" i="10"/>
  <c r="IB88" i="10"/>
  <c r="IB87" i="10"/>
  <c r="IB86" i="10"/>
  <c r="IB85" i="10"/>
  <c r="IB84" i="10"/>
  <c r="IB83" i="10"/>
  <c r="IB82" i="10"/>
  <c r="IB81" i="10"/>
  <c r="IB80" i="10"/>
  <c r="IB79" i="10"/>
  <c r="IB78" i="10"/>
  <c r="IB77" i="10"/>
  <c r="IB76" i="10"/>
  <c r="IB75" i="10"/>
  <c r="IB74" i="10"/>
  <c r="IB73" i="10"/>
  <c r="IB72" i="10"/>
  <c r="IB71" i="10"/>
  <c r="IB70" i="10"/>
  <c r="IB69" i="10"/>
  <c r="IB68" i="10"/>
  <c r="IB67" i="10"/>
  <c r="IB66" i="10"/>
  <c r="IB65" i="10"/>
  <c r="IB64" i="10"/>
  <c r="IB63" i="10"/>
  <c r="IB62" i="10"/>
  <c r="IB61" i="10"/>
  <c r="K61" i="10"/>
  <c r="IB60" i="10"/>
  <c r="IB59" i="10"/>
  <c r="P59" i="10"/>
  <c r="O59" i="10"/>
  <c r="N59" i="10"/>
  <c r="M59" i="10"/>
  <c r="K59" i="10"/>
  <c r="I59" i="10"/>
  <c r="IB58" i="10"/>
  <c r="P58" i="10"/>
  <c r="O58" i="10"/>
  <c r="N58" i="10"/>
  <c r="M58" i="10"/>
  <c r="K58" i="10"/>
  <c r="I58" i="10"/>
  <c r="IB57" i="10"/>
  <c r="P57" i="10"/>
  <c r="O57" i="10"/>
  <c r="N57" i="10"/>
  <c r="M57" i="10"/>
  <c r="K57" i="10"/>
  <c r="I57" i="10"/>
  <c r="IB56" i="10"/>
  <c r="IB55" i="10"/>
  <c r="IB54" i="10"/>
  <c r="IB53" i="10"/>
  <c r="P53" i="10"/>
  <c r="O53" i="10"/>
  <c r="N53" i="10"/>
  <c r="M53" i="10"/>
  <c r="K53" i="10"/>
  <c r="I53" i="10"/>
  <c r="IB52" i="10"/>
  <c r="P52" i="10"/>
  <c r="O52" i="10"/>
  <c r="N52" i="10"/>
  <c r="M52" i="10"/>
  <c r="K52" i="10"/>
  <c r="I52" i="10"/>
  <c r="IB51" i="10"/>
  <c r="P51" i="10"/>
  <c r="O51" i="10"/>
  <c r="N51" i="10"/>
  <c r="M51" i="10"/>
  <c r="K51" i="10"/>
  <c r="I51" i="10"/>
  <c r="IB50" i="10"/>
  <c r="P50" i="10"/>
  <c r="O50" i="10"/>
  <c r="N50" i="10"/>
  <c r="M50" i="10"/>
  <c r="K50" i="10"/>
  <c r="I50" i="10"/>
  <c r="IB49" i="10"/>
  <c r="P49" i="10"/>
  <c r="O49" i="10"/>
  <c r="N49" i="10"/>
  <c r="M49" i="10"/>
  <c r="K49" i="10"/>
  <c r="I49" i="10"/>
  <c r="IB48" i="10"/>
  <c r="P48" i="10"/>
  <c r="O48" i="10"/>
  <c r="N48" i="10"/>
  <c r="M48" i="10"/>
  <c r="K48" i="10"/>
  <c r="I48" i="10"/>
  <c r="IB47" i="10"/>
  <c r="P47" i="10"/>
  <c r="O47" i="10"/>
  <c r="N47" i="10"/>
  <c r="M47" i="10"/>
  <c r="K47" i="10"/>
  <c r="I47" i="10"/>
  <c r="IB46" i="10"/>
  <c r="IB45" i="10"/>
  <c r="IB44" i="10"/>
  <c r="H44" i="10"/>
  <c r="IB43" i="10"/>
  <c r="P43" i="10"/>
  <c r="O43" i="10"/>
  <c r="N43" i="10"/>
  <c r="M43" i="10"/>
  <c r="K43" i="10"/>
  <c r="I43" i="10"/>
  <c r="IB42" i="10"/>
  <c r="P42" i="10"/>
  <c r="O42" i="10"/>
  <c r="N42" i="10"/>
  <c r="M42" i="10"/>
  <c r="K42" i="10"/>
  <c r="I42" i="10"/>
  <c r="IB41" i="10"/>
  <c r="P41" i="10"/>
  <c r="O41" i="10"/>
  <c r="N41" i="10"/>
  <c r="M41" i="10"/>
  <c r="K41" i="10"/>
  <c r="I41" i="10"/>
  <c r="IB40" i="10"/>
  <c r="P40" i="10"/>
  <c r="O40" i="10"/>
  <c r="N40" i="10"/>
  <c r="M40" i="10"/>
  <c r="K40" i="10"/>
  <c r="I40" i="10"/>
  <c r="IB39" i="10"/>
  <c r="P39" i="10"/>
  <c r="O39" i="10"/>
  <c r="N39" i="10"/>
  <c r="M39" i="10"/>
  <c r="K39" i="10"/>
  <c r="I39" i="10"/>
  <c r="IB38" i="10"/>
  <c r="IB37" i="10"/>
  <c r="IB36" i="10"/>
  <c r="H36" i="10"/>
  <c r="IB35" i="10"/>
  <c r="P35" i="10"/>
  <c r="O35" i="10"/>
  <c r="N35" i="10"/>
  <c r="M35" i="10"/>
  <c r="K35" i="10"/>
  <c r="I35" i="10"/>
  <c r="IB34" i="10"/>
  <c r="P34" i="10"/>
  <c r="O34" i="10"/>
  <c r="N34" i="10"/>
  <c r="M34" i="10"/>
  <c r="K34" i="10"/>
  <c r="I34" i="10"/>
  <c r="IB33" i="10"/>
  <c r="P33" i="10"/>
  <c r="O33" i="10"/>
  <c r="N33" i="10"/>
  <c r="M33" i="10"/>
  <c r="K33" i="10"/>
  <c r="I33" i="10"/>
  <c r="IB32" i="10"/>
  <c r="P32" i="10"/>
  <c r="O32" i="10"/>
  <c r="N32" i="10"/>
  <c r="M32" i="10"/>
  <c r="K32" i="10"/>
  <c r="I32" i="10"/>
  <c r="IB31" i="10"/>
  <c r="P31" i="10"/>
  <c r="O31" i="10"/>
  <c r="N31" i="10"/>
  <c r="M31" i="10"/>
  <c r="K31" i="10"/>
  <c r="I31" i="10"/>
  <c r="IB30" i="10"/>
  <c r="P30" i="10"/>
  <c r="O30" i="10"/>
  <c r="N30" i="10"/>
  <c r="M30" i="10"/>
  <c r="K30" i="10"/>
  <c r="I30" i="10"/>
  <c r="IB29" i="10"/>
  <c r="P29" i="10"/>
  <c r="O29" i="10"/>
  <c r="N29" i="10"/>
  <c r="M29" i="10"/>
  <c r="K29" i="10"/>
  <c r="I29" i="10"/>
  <c r="IB28" i="10"/>
  <c r="P28" i="10"/>
  <c r="O28" i="10"/>
  <c r="N28" i="10"/>
  <c r="M28" i="10"/>
  <c r="K28" i="10"/>
  <c r="I28" i="10"/>
  <c r="IB27" i="10"/>
  <c r="IB26" i="10"/>
  <c r="IB25" i="10"/>
  <c r="IB24" i="10"/>
  <c r="P24" i="10"/>
  <c r="O24" i="10"/>
  <c r="N24" i="10"/>
  <c r="M24" i="10"/>
  <c r="K24" i="10"/>
  <c r="I24" i="10"/>
  <c r="IB23" i="10"/>
  <c r="P23" i="10"/>
  <c r="O23" i="10"/>
  <c r="N23" i="10"/>
  <c r="M23" i="10"/>
  <c r="K23" i="10"/>
  <c r="I23" i="10"/>
  <c r="IB22" i="10"/>
  <c r="P22" i="10"/>
  <c r="O22" i="10"/>
  <c r="N22" i="10"/>
  <c r="M22" i="10"/>
  <c r="K22" i="10"/>
  <c r="I22" i="10"/>
  <c r="IB21" i="10"/>
  <c r="IB20" i="10"/>
  <c r="IB19" i="10"/>
  <c r="IB18" i="10"/>
  <c r="P18" i="10"/>
  <c r="O18" i="10"/>
  <c r="N18" i="10"/>
  <c r="M18" i="10"/>
  <c r="K18" i="10"/>
  <c r="I18" i="10"/>
  <c r="IB17" i="10"/>
  <c r="P17" i="10"/>
  <c r="O17" i="10"/>
  <c r="N17" i="10"/>
  <c r="M17" i="10"/>
  <c r="K17" i="10"/>
  <c r="I17" i="10"/>
  <c r="IB16" i="10"/>
  <c r="P16" i="10"/>
  <c r="O16" i="10"/>
  <c r="N16" i="10"/>
  <c r="M16" i="10"/>
  <c r="K16" i="10"/>
  <c r="I16" i="10"/>
  <c r="IB15" i="10"/>
  <c r="P15" i="10"/>
  <c r="O15" i="10"/>
  <c r="N15" i="10"/>
  <c r="M15" i="10"/>
  <c r="K15" i="10"/>
  <c r="I15" i="10"/>
  <c r="IB14" i="10"/>
  <c r="P14" i="10"/>
  <c r="O14" i="10"/>
  <c r="N14" i="10"/>
  <c r="M14" i="10"/>
  <c r="K14" i="10"/>
  <c r="I14" i="10"/>
  <c r="IB13" i="10"/>
  <c r="P13" i="10"/>
  <c r="O13" i="10"/>
  <c r="N13" i="10"/>
  <c r="M13" i="10"/>
  <c r="K13" i="10"/>
  <c r="I13" i="10"/>
  <c r="IB12" i="10"/>
  <c r="P12" i="10"/>
  <c r="O12" i="10"/>
  <c r="N12" i="10"/>
  <c r="M12" i="10"/>
  <c r="K12" i="10"/>
  <c r="I12" i="10"/>
  <c r="IB11" i="10"/>
  <c r="IB10" i="10"/>
  <c r="IB9" i="10"/>
  <c r="IB8" i="10"/>
  <c r="IB7" i="10"/>
  <c r="IB6" i="10"/>
  <c r="IA6" i="10"/>
  <c r="E6" i="10"/>
  <c r="IB301" i="9"/>
  <c r="IB300" i="9"/>
  <c r="IB299" i="9"/>
  <c r="IB298" i="9"/>
  <c r="IB297" i="9"/>
  <c r="IB296" i="9"/>
  <c r="IB295" i="9"/>
  <c r="IB294" i="9"/>
  <c r="IB293" i="9"/>
  <c r="IB292" i="9"/>
  <c r="IB291" i="9"/>
  <c r="IB290" i="9"/>
  <c r="IB289" i="9"/>
  <c r="IB288" i="9"/>
  <c r="IB287" i="9"/>
  <c r="IB286" i="9"/>
  <c r="IB285" i="9"/>
  <c r="IB284" i="9"/>
  <c r="IB283" i="9"/>
  <c r="IB282" i="9"/>
  <c r="IB281" i="9"/>
  <c r="IB280" i="9"/>
  <c r="IB279" i="9"/>
  <c r="IB278" i="9"/>
  <c r="IB277" i="9"/>
  <c r="IB276" i="9"/>
  <c r="IB275" i="9"/>
  <c r="IB274" i="9"/>
  <c r="IB273" i="9"/>
  <c r="IB272" i="9"/>
  <c r="IB271" i="9"/>
  <c r="IB270" i="9"/>
  <c r="IB269" i="9"/>
  <c r="IB268" i="9"/>
  <c r="IB267" i="9"/>
  <c r="IB266" i="9"/>
  <c r="IB265" i="9"/>
  <c r="IB264" i="9"/>
  <c r="IB263" i="9"/>
  <c r="IB262" i="9"/>
  <c r="IB261" i="9"/>
  <c r="IB260" i="9"/>
  <c r="IB259" i="9"/>
  <c r="IB258" i="9"/>
  <c r="IB257" i="9"/>
  <c r="IB256" i="9"/>
  <c r="IB255" i="9"/>
  <c r="IB254" i="9"/>
  <c r="IB253" i="9"/>
  <c r="IB252" i="9"/>
  <c r="IB251" i="9"/>
  <c r="IB250" i="9"/>
  <c r="IB249" i="9"/>
  <c r="IB248" i="9"/>
  <c r="IB247" i="9"/>
  <c r="IB246" i="9"/>
  <c r="IB245" i="9"/>
  <c r="IB244" i="9"/>
  <c r="IB243" i="9"/>
  <c r="IB242" i="9"/>
  <c r="IB241" i="9"/>
  <c r="IB240" i="9"/>
  <c r="IB239" i="9"/>
  <c r="IB238" i="9"/>
  <c r="IB237" i="9"/>
  <c r="IB236" i="9"/>
  <c r="IB235" i="9"/>
  <c r="IB234" i="9"/>
  <c r="IB233" i="9"/>
  <c r="IB232" i="9"/>
  <c r="IB231" i="9"/>
  <c r="IB230" i="9"/>
  <c r="IB229" i="9"/>
  <c r="IB228" i="9"/>
  <c r="IB227" i="9"/>
  <c r="IB226" i="9"/>
  <c r="IB225" i="9"/>
  <c r="IB224" i="9"/>
  <c r="IB223" i="9"/>
  <c r="IB222" i="9"/>
  <c r="IB221" i="9"/>
  <c r="IB220" i="9"/>
  <c r="IB219" i="9"/>
  <c r="IB218" i="9"/>
  <c r="IB217" i="9"/>
  <c r="IB216" i="9"/>
  <c r="IB215" i="9"/>
  <c r="IB214" i="9"/>
  <c r="IB213" i="9"/>
  <c r="IB212" i="9"/>
  <c r="IB211" i="9"/>
  <c r="IB210" i="9"/>
  <c r="IB209" i="9"/>
  <c r="IB208" i="9"/>
  <c r="IB207" i="9"/>
  <c r="IB206" i="9"/>
  <c r="IB205" i="9"/>
  <c r="IB204" i="9"/>
  <c r="IB203" i="9"/>
  <c r="IB202" i="9"/>
  <c r="IB201" i="9"/>
  <c r="IB200" i="9"/>
  <c r="IB199" i="9"/>
  <c r="IB198" i="9"/>
  <c r="IB197" i="9"/>
  <c r="IB196" i="9"/>
  <c r="IB195" i="9"/>
  <c r="IB194" i="9"/>
  <c r="IB193" i="9"/>
  <c r="IB192" i="9"/>
  <c r="IB191" i="9"/>
  <c r="IB190" i="9"/>
  <c r="IB189" i="9"/>
  <c r="IB188" i="9"/>
  <c r="IB187" i="9"/>
  <c r="IB186" i="9"/>
  <c r="IB185" i="9"/>
  <c r="IB184" i="9"/>
  <c r="IB183" i="9"/>
  <c r="IB182" i="9"/>
  <c r="IB181" i="9"/>
  <c r="IB180" i="9"/>
  <c r="IB179" i="9"/>
  <c r="IB178" i="9"/>
  <c r="IB177" i="9"/>
  <c r="IB176" i="9"/>
  <c r="IB175" i="9"/>
  <c r="IB174" i="9"/>
  <c r="IB173" i="9"/>
  <c r="IB172" i="9"/>
  <c r="IB171" i="9"/>
  <c r="IB170" i="9"/>
  <c r="IB169" i="9"/>
  <c r="IB168" i="9"/>
  <c r="IB167" i="9"/>
  <c r="IB166" i="9"/>
  <c r="IB165" i="9"/>
  <c r="IB164" i="9"/>
  <c r="IB163" i="9"/>
  <c r="IB162" i="9"/>
  <c r="IB161" i="9"/>
  <c r="IB160" i="9"/>
  <c r="IB159" i="9"/>
  <c r="IB158" i="9"/>
  <c r="IB157" i="9"/>
  <c r="IB156" i="9"/>
  <c r="IB155" i="9"/>
  <c r="IB154" i="9"/>
  <c r="IB153" i="9"/>
  <c r="IB152" i="9"/>
  <c r="IB151" i="9"/>
  <c r="IB150" i="9"/>
  <c r="IB149" i="9"/>
  <c r="IB148" i="9"/>
  <c r="IB147" i="9"/>
  <c r="IB146" i="9"/>
  <c r="IB145" i="9"/>
  <c r="IB144" i="9"/>
  <c r="IB143" i="9"/>
  <c r="IB142" i="9"/>
  <c r="IB141" i="9"/>
  <c r="IB140" i="9"/>
  <c r="IB139" i="9"/>
  <c r="IB138" i="9"/>
  <c r="IB137" i="9"/>
  <c r="IB136" i="9"/>
  <c r="IB135" i="9"/>
  <c r="IB134" i="9"/>
  <c r="IB133" i="9"/>
  <c r="IB132" i="9"/>
  <c r="IB131" i="9"/>
  <c r="IB130" i="9"/>
  <c r="IB129" i="9"/>
  <c r="IB128" i="9"/>
  <c r="IB127" i="9"/>
  <c r="IB126" i="9"/>
  <c r="IB125" i="9"/>
  <c r="IB124" i="9"/>
  <c r="IB123" i="9"/>
  <c r="IB122" i="9"/>
  <c r="IB121" i="9"/>
  <c r="IB120" i="9"/>
  <c r="IB119" i="9"/>
  <c r="IB118" i="9"/>
  <c r="IB117" i="9"/>
  <c r="IB116" i="9"/>
  <c r="IB115" i="9"/>
  <c r="IB114" i="9"/>
  <c r="IB113" i="9"/>
  <c r="IB112" i="9"/>
  <c r="IB111" i="9"/>
  <c r="IB110" i="9"/>
  <c r="IB109" i="9"/>
  <c r="IB108" i="9"/>
  <c r="IB107" i="9"/>
  <c r="IB106" i="9"/>
  <c r="IB105" i="9"/>
  <c r="IB104" i="9"/>
  <c r="IB103" i="9"/>
  <c r="IB102" i="9"/>
  <c r="IB101" i="9"/>
  <c r="IB100" i="9"/>
  <c r="IB99" i="9"/>
  <c r="IB98" i="9"/>
  <c r="IB97" i="9"/>
  <c r="IB96" i="9"/>
  <c r="IB95" i="9"/>
  <c r="IB94" i="9"/>
  <c r="IB93" i="9"/>
  <c r="IB92" i="9"/>
  <c r="IB91" i="9"/>
  <c r="IB90" i="9"/>
  <c r="IB89" i="9"/>
  <c r="IB88" i="9"/>
  <c r="IB87" i="9"/>
  <c r="IB86" i="9"/>
  <c r="IB85" i="9"/>
  <c r="IB84" i="9"/>
  <c r="IB83" i="9"/>
  <c r="IB82" i="9"/>
  <c r="IB81" i="9"/>
  <c r="IB80" i="9"/>
  <c r="IB79" i="9"/>
  <c r="IB78" i="9"/>
  <c r="IB77" i="9"/>
  <c r="IB76" i="9"/>
  <c r="IB75" i="9"/>
  <c r="IB74" i="9"/>
  <c r="IB73" i="9"/>
  <c r="IB72" i="9"/>
  <c r="IB71" i="9"/>
  <c r="IB70" i="9"/>
  <c r="IB69" i="9"/>
  <c r="IB68" i="9"/>
  <c r="IB67" i="9"/>
  <c r="IB66" i="9"/>
  <c r="IB65" i="9"/>
  <c r="IB64" i="9"/>
  <c r="IB63" i="9"/>
  <c r="IB62" i="9"/>
  <c r="IB61" i="9"/>
  <c r="K61" i="9"/>
  <c r="IB60" i="9"/>
  <c r="IB59" i="9"/>
  <c r="P59" i="9"/>
  <c r="O59" i="9"/>
  <c r="N59" i="9"/>
  <c r="M59" i="9"/>
  <c r="K59" i="9"/>
  <c r="I59" i="9"/>
  <c r="IB58" i="9"/>
  <c r="P58" i="9"/>
  <c r="O58" i="9"/>
  <c r="N58" i="9"/>
  <c r="M58" i="9"/>
  <c r="K58" i="9"/>
  <c r="I58" i="9"/>
  <c r="IB57" i="9"/>
  <c r="P57" i="9"/>
  <c r="O57" i="9"/>
  <c r="O60" i="9" s="1"/>
  <c r="N57" i="9"/>
  <c r="M57" i="9"/>
  <c r="K57" i="9"/>
  <c r="I57" i="9"/>
  <c r="I60" i="9" s="1"/>
  <c r="IB56" i="9"/>
  <c r="IB55" i="9"/>
  <c r="IB54" i="9"/>
  <c r="IB53" i="9"/>
  <c r="P53" i="9"/>
  <c r="O53" i="9"/>
  <c r="N53" i="9"/>
  <c r="M53" i="9"/>
  <c r="K53" i="9"/>
  <c r="I53" i="9"/>
  <c r="IB52" i="9"/>
  <c r="P52" i="9"/>
  <c r="O52" i="9"/>
  <c r="N52" i="9"/>
  <c r="M52" i="9"/>
  <c r="K52" i="9"/>
  <c r="I52" i="9"/>
  <c r="IB51" i="9"/>
  <c r="P51" i="9"/>
  <c r="O51" i="9"/>
  <c r="N51" i="9"/>
  <c r="M51" i="9"/>
  <c r="K51" i="9"/>
  <c r="I51" i="9"/>
  <c r="IB50" i="9"/>
  <c r="P50" i="9"/>
  <c r="O50" i="9"/>
  <c r="N50" i="9"/>
  <c r="M50" i="9"/>
  <c r="K50" i="9"/>
  <c r="I50" i="9"/>
  <c r="IB49" i="9"/>
  <c r="P49" i="9"/>
  <c r="O49" i="9"/>
  <c r="N49" i="9"/>
  <c r="M49" i="9"/>
  <c r="K49" i="9"/>
  <c r="I49" i="9"/>
  <c r="IB48" i="9"/>
  <c r="P48" i="9"/>
  <c r="O48" i="9"/>
  <c r="N48" i="9"/>
  <c r="M48" i="9"/>
  <c r="K48" i="9"/>
  <c r="I48" i="9"/>
  <c r="IB47" i="9"/>
  <c r="P47" i="9"/>
  <c r="O47" i="9"/>
  <c r="O54" i="9" s="1"/>
  <c r="N47" i="9"/>
  <c r="M47" i="9"/>
  <c r="K47" i="9"/>
  <c r="I47" i="9"/>
  <c r="IB46" i="9"/>
  <c r="IB45" i="9"/>
  <c r="IB44" i="9"/>
  <c r="H44" i="9"/>
  <c r="IB43" i="9"/>
  <c r="P43" i="9"/>
  <c r="O43" i="9"/>
  <c r="N43" i="9"/>
  <c r="M43" i="9"/>
  <c r="K43" i="9"/>
  <c r="I43" i="9"/>
  <c r="IB42" i="9"/>
  <c r="P42" i="9"/>
  <c r="O42" i="9"/>
  <c r="N42" i="9"/>
  <c r="M42" i="9"/>
  <c r="K42" i="9"/>
  <c r="I42" i="9"/>
  <c r="IB41" i="9"/>
  <c r="P41" i="9"/>
  <c r="O41" i="9"/>
  <c r="N41" i="9"/>
  <c r="M41" i="9"/>
  <c r="K41" i="9"/>
  <c r="I41" i="9"/>
  <c r="IB40" i="9"/>
  <c r="P40" i="9"/>
  <c r="O40" i="9"/>
  <c r="N40" i="9"/>
  <c r="M40" i="9"/>
  <c r="K40" i="9"/>
  <c r="I40" i="9"/>
  <c r="IB39" i="9"/>
  <c r="P39" i="9"/>
  <c r="O39" i="9"/>
  <c r="N39" i="9"/>
  <c r="M39" i="9"/>
  <c r="K39" i="9"/>
  <c r="I39" i="9"/>
  <c r="IB38" i="9"/>
  <c r="IB37" i="9"/>
  <c r="IB36" i="9"/>
  <c r="H36" i="9"/>
  <c r="IB35" i="9"/>
  <c r="P35" i="9"/>
  <c r="O35" i="9"/>
  <c r="N35" i="9"/>
  <c r="M35" i="9"/>
  <c r="K35" i="9"/>
  <c r="I35" i="9"/>
  <c r="IB34" i="9"/>
  <c r="P34" i="9"/>
  <c r="O34" i="9"/>
  <c r="N34" i="9"/>
  <c r="M34" i="9"/>
  <c r="K34" i="9"/>
  <c r="I34" i="9"/>
  <c r="IB33" i="9"/>
  <c r="P33" i="9"/>
  <c r="O33" i="9"/>
  <c r="N33" i="9"/>
  <c r="M33" i="9"/>
  <c r="K33" i="9"/>
  <c r="I33" i="9"/>
  <c r="IB32" i="9"/>
  <c r="P32" i="9"/>
  <c r="O32" i="9"/>
  <c r="N32" i="9"/>
  <c r="M32" i="9"/>
  <c r="K32" i="9"/>
  <c r="I32" i="9"/>
  <c r="IB31" i="9"/>
  <c r="P31" i="9"/>
  <c r="O31" i="9"/>
  <c r="N31" i="9"/>
  <c r="M31" i="9"/>
  <c r="K31" i="9"/>
  <c r="I31" i="9"/>
  <c r="IB30" i="9"/>
  <c r="P30" i="9"/>
  <c r="O30" i="9"/>
  <c r="N30" i="9"/>
  <c r="M30" i="9"/>
  <c r="K30" i="9"/>
  <c r="I30" i="9"/>
  <c r="IB29" i="9"/>
  <c r="P29" i="9"/>
  <c r="O29" i="9"/>
  <c r="N29" i="9"/>
  <c r="M29" i="9"/>
  <c r="K29" i="9"/>
  <c r="I29" i="9"/>
  <c r="IB28" i="9"/>
  <c r="P28" i="9"/>
  <c r="O28" i="9"/>
  <c r="N28" i="9"/>
  <c r="N36" i="9" s="1"/>
  <c r="M28" i="9"/>
  <c r="K28" i="9"/>
  <c r="I28" i="9"/>
  <c r="IB27" i="9"/>
  <c r="IB26" i="9"/>
  <c r="IB25" i="9"/>
  <c r="IB24" i="9"/>
  <c r="P24" i="9"/>
  <c r="O24" i="9"/>
  <c r="N24" i="9"/>
  <c r="M24" i="9"/>
  <c r="K24" i="9"/>
  <c r="I24" i="9"/>
  <c r="IB23" i="9"/>
  <c r="P23" i="9"/>
  <c r="O23" i="9"/>
  <c r="N23" i="9"/>
  <c r="M23" i="9"/>
  <c r="K23" i="9"/>
  <c r="I23" i="9"/>
  <c r="IB22" i="9"/>
  <c r="P22" i="9"/>
  <c r="O22" i="9"/>
  <c r="N22" i="9"/>
  <c r="N25" i="9" s="1"/>
  <c r="M22" i="9"/>
  <c r="K22" i="9"/>
  <c r="I22" i="9"/>
  <c r="IB21" i="9"/>
  <c r="IB20" i="9"/>
  <c r="IB19" i="9"/>
  <c r="IB18" i="9"/>
  <c r="P18" i="9"/>
  <c r="O18" i="9"/>
  <c r="N18" i="9"/>
  <c r="M18" i="9"/>
  <c r="K18" i="9"/>
  <c r="I18" i="9"/>
  <c r="IB17" i="9"/>
  <c r="P17" i="9"/>
  <c r="O17" i="9"/>
  <c r="N17" i="9"/>
  <c r="M17" i="9"/>
  <c r="K17" i="9"/>
  <c r="I17" i="9"/>
  <c r="IB16" i="9"/>
  <c r="P16" i="9"/>
  <c r="O16" i="9"/>
  <c r="N16" i="9"/>
  <c r="M16" i="9"/>
  <c r="K16" i="9"/>
  <c r="I16" i="9"/>
  <c r="IB15" i="9"/>
  <c r="P15" i="9"/>
  <c r="O15" i="9"/>
  <c r="N15" i="9"/>
  <c r="M15" i="9"/>
  <c r="K15" i="9"/>
  <c r="I15" i="9"/>
  <c r="IB14" i="9"/>
  <c r="P14" i="9"/>
  <c r="O14" i="9"/>
  <c r="N14" i="9"/>
  <c r="M14" i="9"/>
  <c r="K14" i="9"/>
  <c r="I14" i="9"/>
  <c r="IB13" i="9"/>
  <c r="P13" i="9"/>
  <c r="O13" i="9"/>
  <c r="N13" i="9"/>
  <c r="M13" i="9"/>
  <c r="K13" i="9"/>
  <c r="I13" i="9"/>
  <c r="IB12" i="9"/>
  <c r="P12" i="9"/>
  <c r="O12" i="9"/>
  <c r="N12" i="9"/>
  <c r="N19" i="9" s="1"/>
  <c r="M12" i="9"/>
  <c r="K12" i="9"/>
  <c r="I12" i="9"/>
  <c r="IB11" i="9"/>
  <c r="IB10" i="9"/>
  <c r="IB9" i="9"/>
  <c r="IB8" i="9"/>
  <c r="IB7" i="9"/>
  <c r="IB6" i="9"/>
  <c r="IA6" i="9"/>
  <c r="E6" i="9"/>
  <c r="HS280" i="8"/>
  <c r="HS279" i="8"/>
  <c r="HS278" i="8"/>
  <c r="HS277" i="8"/>
  <c r="HS276" i="8"/>
  <c r="HS275" i="8"/>
  <c r="HS274" i="8"/>
  <c r="HS273" i="8"/>
  <c r="HS272" i="8"/>
  <c r="HS271" i="8"/>
  <c r="HS270" i="8"/>
  <c r="HS269" i="8"/>
  <c r="HS268" i="8"/>
  <c r="HS267" i="8"/>
  <c r="HS266" i="8"/>
  <c r="HS265" i="8"/>
  <c r="HS264" i="8"/>
  <c r="HS263" i="8"/>
  <c r="HS262" i="8"/>
  <c r="HS261" i="8"/>
  <c r="HS260" i="8"/>
  <c r="HS259" i="8"/>
  <c r="HS258" i="8"/>
  <c r="HS257" i="8"/>
  <c r="HS256" i="8"/>
  <c r="HS255" i="8"/>
  <c r="HS254" i="8"/>
  <c r="HS253" i="8"/>
  <c r="HS252" i="8"/>
  <c r="HS251" i="8"/>
  <c r="HS250" i="8"/>
  <c r="HS249" i="8"/>
  <c r="HS248" i="8"/>
  <c r="HS247" i="8"/>
  <c r="HS246" i="8"/>
  <c r="HS245" i="8"/>
  <c r="HS244" i="8"/>
  <c r="HS243" i="8"/>
  <c r="HS242" i="8"/>
  <c r="HS241" i="8"/>
  <c r="HS240" i="8"/>
  <c r="HS239" i="8"/>
  <c r="HS238" i="8"/>
  <c r="HS237" i="8"/>
  <c r="HS236" i="8"/>
  <c r="HS235" i="8"/>
  <c r="HS234" i="8"/>
  <c r="HS233" i="8"/>
  <c r="HS232" i="8"/>
  <c r="HS231" i="8"/>
  <c r="HS230" i="8"/>
  <c r="HS229" i="8"/>
  <c r="HS228" i="8"/>
  <c r="HS227" i="8"/>
  <c r="HS226" i="8"/>
  <c r="HS225" i="8"/>
  <c r="HS224" i="8"/>
  <c r="HS223" i="8"/>
  <c r="HS222" i="8"/>
  <c r="HS221" i="8"/>
  <c r="HS220" i="8"/>
  <c r="HS219" i="8"/>
  <c r="HS218" i="8"/>
  <c r="HS217" i="8"/>
  <c r="HS216" i="8"/>
  <c r="HS215" i="8"/>
  <c r="HS214" i="8"/>
  <c r="HS213" i="8"/>
  <c r="HS212" i="8"/>
  <c r="HS211" i="8"/>
  <c r="HS210" i="8"/>
  <c r="HS209" i="8"/>
  <c r="HS208" i="8"/>
  <c r="HS207" i="8"/>
  <c r="HS206" i="8"/>
  <c r="HS205" i="8"/>
  <c r="HS204" i="8"/>
  <c r="HS203" i="8"/>
  <c r="HS202" i="8"/>
  <c r="HS201" i="8"/>
  <c r="HS200" i="8"/>
  <c r="HS199" i="8"/>
  <c r="HS198" i="8"/>
  <c r="HS197" i="8"/>
  <c r="HS196" i="8"/>
  <c r="HS195" i="8"/>
  <c r="HS194" i="8"/>
  <c r="HS193" i="8"/>
  <c r="HS192" i="8"/>
  <c r="HS191" i="8"/>
  <c r="HS190" i="8"/>
  <c r="HS189" i="8"/>
  <c r="HS188" i="8"/>
  <c r="HS187" i="8"/>
  <c r="HS186" i="8"/>
  <c r="HS185" i="8"/>
  <c r="HS184" i="8"/>
  <c r="HS183" i="8"/>
  <c r="HS182" i="8"/>
  <c r="HS181" i="8"/>
  <c r="HS180" i="8"/>
  <c r="HS179" i="8"/>
  <c r="HS178" i="8"/>
  <c r="HS177" i="8"/>
  <c r="HS176" i="8"/>
  <c r="HS175" i="8"/>
  <c r="HS174" i="8"/>
  <c r="HS173" i="8"/>
  <c r="HS172" i="8"/>
  <c r="HS171" i="8"/>
  <c r="HS170" i="8"/>
  <c r="HS169" i="8"/>
  <c r="HS168" i="8"/>
  <c r="HS167" i="8"/>
  <c r="HS166" i="8"/>
  <c r="HS165" i="8"/>
  <c r="HS164" i="8"/>
  <c r="HS163" i="8"/>
  <c r="HS162" i="8"/>
  <c r="HS161" i="8"/>
  <c r="HS160" i="8"/>
  <c r="HS159" i="8"/>
  <c r="HS158" i="8"/>
  <c r="HS157" i="8"/>
  <c r="HS156" i="8"/>
  <c r="HS155" i="8"/>
  <c r="HS154" i="8"/>
  <c r="HS153" i="8"/>
  <c r="HS152" i="8"/>
  <c r="HS151" i="8"/>
  <c r="HS150" i="8"/>
  <c r="HS149" i="8"/>
  <c r="HS148" i="8"/>
  <c r="HS147" i="8"/>
  <c r="HS146" i="8"/>
  <c r="HS145" i="8"/>
  <c r="HS144" i="8"/>
  <c r="HS143" i="8"/>
  <c r="HS142" i="8"/>
  <c r="HS141" i="8"/>
  <c r="HS140" i="8"/>
  <c r="HS139" i="8"/>
  <c r="HS138" i="8"/>
  <c r="HS137" i="8"/>
  <c r="HS136" i="8"/>
  <c r="HS135" i="8"/>
  <c r="HS134" i="8"/>
  <c r="HS133" i="8"/>
  <c r="HS132" i="8"/>
  <c r="HS131" i="8"/>
  <c r="HS130" i="8"/>
  <c r="HS129" i="8"/>
  <c r="HS128" i="8"/>
  <c r="HS127" i="8"/>
  <c r="HS126" i="8"/>
  <c r="HS125" i="8"/>
  <c r="HS124" i="8"/>
  <c r="HS123" i="8"/>
  <c r="HS122" i="8"/>
  <c r="HS121" i="8"/>
  <c r="HS120" i="8"/>
  <c r="HS119" i="8"/>
  <c r="HS118" i="8"/>
  <c r="HS117" i="8"/>
  <c r="HS116" i="8"/>
  <c r="HS115" i="8"/>
  <c r="HS114" i="8"/>
  <c r="HS113" i="8"/>
  <c r="HS112" i="8"/>
  <c r="HS111" i="8"/>
  <c r="HS110" i="8"/>
  <c r="HS109" i="8"/>
  <c r="HS108" i="8"/>
  <c r="HS107" i="8"/>
  <c r="HS106" i="8"/>
  <c r="HS105" i="8"/>
  <c r="HS104" i="8"/>
  <c r="HS103" i="8"/>
  <c r="HS102" i="8"/>
  <c r="HS101" i="8"/>
  <c r="HS100" i="8"/>
  <c r="HS99" i="8"/>
  <c r="HS98" i="8"/>
  <c r="HS97" i="8"/>
  <c r="HS96" i="8"/>
  <c r="HS95" i="8"/>
  <c r="HS94" i="8"/>
  <c r="HS93" i="8"/>
  <c r="HS92" i="8"/>
  <c r="HS91" i="8"/>
  <c r="HS90" i="8"/>
  <c r="HS89" i="8"/>
  <c r="HS88" i="8"/>
  <c r="HS87" i="8"/>
  <c r="HS86" i="8"/>
  <c r="HS85" i="8"/>
  <c r="HS84" i="8"/>
  <c r="HS83" i="8"/>
  <c r="HS82" i="8"/>
  <c r="HS81" i="8"/>
  <c r="HS80" i="8"/>
  <c r="HS79" i="8"/>
  <c r="HS78" i="8"/>
  <c r="HS77" i="8"/>
  <c r="HS76" i="8"/>
  <c r="HS75" i="8"/>
  <c r="HS74" i="8"/>
  <c r="HS73" i="8"/>
  <c r="HS72" i="8"/>
  <c r="HS71" i="8"/>
  <c r="HS70" i="8"/>
  <c r="HS69" i="8"/>
  <c r="HS68" i="8"/>
  <c r="HS67" i="8"/>
  <c r="HS66" i="8"/>
  <c r="HS65" i="8"/>
  <c r="HS64" i="8"/>
  <c r="HS63" i="8"/>
  <c r="HS62" i="8"/>
  <c r="HS61" i="8"/>
  <c r="HS60" i="8"/>
  <c r="HS59" i="8"/>
  <c r="HS58" i="8"/>
  <c r="HS57" i="8"/>
  <c r="HS56" i="8"/>
  <c r="HS55" i="8"/>
  <c r="HS54" i="8"/>
  <c r="HS53" i="8"/>
  <c r="HS52" i="8"/>
  <c r="HS51" i="8"/>
  <c r="HS50" i="8"/>
  <c r="HS49" i="8"/>
  <c r="HS48" i="8"/>
  <c r="HS47" i="8"/>
  <c r="HS46" i="8"/>
  <c r="HS45" i="8"/>
  <c r="HS44" i="8"/>
  <c r="HS43" i="8"/>
  <c r="HS42" i="8"/>
  <c r="HS41" i="8"/>
  <c r="HS40" i="8"/>
  <c r="HS39" i="8"/>
  <c r="HS38" i="8"/>
  <c r="HS37" i="8"/>
  <c r="HS36" i="8"/>
  <c r="HS35" i="8"/>
  <c r="HS34" i="8"/>
  <c r="HS32" i="8"/>
  <c r="HS31" i="8"/>
  <c r="HS30" i="8"/>
  <c r="HS29" i="8"/>
  <c r="HS28" i="8"/>
  <c r="HS27" i="8"/>
  <c r="HS26" i="8"/>
  <c r="HS25" i="8"/>
  <c r="HS24" i="8"/>
  <c r="HS23" i="8"/>
  <c r="HS22" i="8"/>
  <c r="HS21" i="8"/>
  <c r="HS20" i="8"/>
  <c r="HS18" i="8"/>
  <c r="HS17" i="8"/>
  <c r="HS16" i="8"/>
  <c r="HS15" i="8"/>
  <c r="HS14" i="8"/>
  <c r="HS13" i="8"/>
  <c r="HS12" i="8"/>
  <c r="HS11" i="8"/>
  <c r="HS10" i="8"/>
  <c r="HS9" i="8"/>
  <c r="HS8" i="8"/>
  <c r="HS6" i="8"/>
  <c r="HS5" i="8"/>
  <c r="HS4" i="8"/>
  <c r="HS3" i="8"/>
  <c r="HS2" i="8"/>
  <c r="HS279" i="7"/>
  <c r="HS278" i="7"/>
  <c r="HS277" i="7"/>
  <c r="HS276" i="7"/>
  <c r="HS275" i="7"/>
  <c r="HS274" i="7"/>
  <c r="HS273" i="7"/>
  <c r="HS272" i="7"/>
  <c r="HS271" i="7"/>
  <c r="HS270" i="7"/>
  <c r="HS269" i="7"/>
  <c r="HS268" i="7"/>
  <c r="HS267" i="7"/>
  <c r="HS266" i="7"/>
  <c r="HS265" i="7"/>
  <c r="HS264" i="7"/>
  <c r="HS263" i="7"/>
  <c r="HS262" i="7"/>
  <c r="HS261" i="7"/>
  <c r="HS260" i="7"/>
  <c r="HS259" i="7"/>
  <c r="HS258" i="7"/>
  <c r="HS257" i="7"/>
  <c r="HS256" i="7"/>
  <c r="HS255" i="7"/>
  <c r="HS254" i="7"/>
  <c r="HS253" i="7"/>
  <c r="HS252" i="7"/>
  <c r="HS251" i="7"/>
  <c r="HS250" i="7"/>
  <c r="HS249" i="7"/>
  <c r="HS248" i="7"/>
  <c r="HS247" i="7"/>
  <c r="HS246" i="7"/>
  <c r="HS245" i="7"/>
  <c r="HS244" i="7"/>
  <c r="HS243" i="7"/>
  <c r="HS242" i="7"/>
  <c r="HS241" i="7"/>
  <c r="HS240" i="7"/>
  <c r="HS239" i="7"/>
  <c r="HS238" i="7"/>
  <c r="HS237" i="7"/>
  <c r="HS236" i="7"/>
  <c r="HS235" i="7"/>
  <c r="HS234" i="7"/>
  <c r="HS233" i="7"/>
  <c r="HS232" i="7"/>
  <c r="HS231" i="7"/>
  <c r="HS230" i="7"/>
  <c r="HS229" i="7"/>
  <c r="HS228" i="7"/>
  <c r="HS227" i="7"/>
  <c r="HS226" i="7"/>
  <c r="HS225" i="7"/>
  <c r="HS224" i="7"/>
  <c r="HS223" i="7"/>
  <c r="HS222" i="7"/>
  <c r="HS221" i="7"/>
  <c r="HS220" i="7"/>
  <c r="HS219" i="7"/>
  <c r="HS218" i="7"/>
  <c r="HS217" i="7"/>
  <c r="HS216" i="7"/>
  <c r="HS215" i="7"/>
  <c r="HS214" i="7"/>
  <c r="HS213" i="7"/>
  <c r="HS212" i="7"/>
  <c r="HS211" i="7"/>
  <c r="HS210" i="7"/>
  <c r="HS209" i="7"/>
  <c r="HS208" i="7"/>
  <c r="HS207" i="7"/>
  <c r="HS206" i="7"/>
  <c r="HS205" i="7"/>
  <c r="HS204" i="7"/>
  <c r="HS203" i="7"/>
  <c r="HS202" i="7"/>
  <c r="HS201" i="7"/>
  <c r="HS200" i="7"/>
  <c r="HS199" i="7"/>
  <c r="HS198" i="7"/>
  <c r="HS197" i="7"/>
  <c r="HS196" i="7"/>
  <c r="HS195" i="7"/>
  <c r="HS194" i="7"/>
  <c r="HS193" i="7"/>
  <c r="HS192" i="7"/>
  <c r="HS191" i="7"/>
  <c r="HS190" i="7"/>
  <c r="HS189" i="7"/>
  <c r="HS188" i="7"/>
  <c r="HS187" i="7"/>
  <c r="HS186" i="7"/>
  <c r="HS185" i="7"/>
  <c r="HS184" i="7"/>
  <c r="HS183" i="7"/>
  <c r="HS182" i="7"/>
  <c r="HS181" i="7"/>
  <c r="HS180" i="7"/>
  <c r="HS179" i="7"/>
  <c r="HS178" i="7"/>
  <c r="HS177" i="7"/>
  <c r="HS176" i="7"/>
  <c r="HS175" i="7"/>
  <c r="HS174" i="7"/>
  <c r="HS173" i="7"/>
  <c r="HS172" i="7"/>
  <c r="HS171" i="7"/>
  <c r="HS170" i="7"/>
  <c r="HS169" i="7"/>
  <c r="HS168" i="7"/>
  <c r="HS167" i="7"/>
  <c r="HS166" i="7"/>
  <c r="HS165" i="7"/>
  <c r="HS164" i="7"/>
  <c r="HS163" i="7"/>
  <c r="HS162" i="7"/>
  <c r="HS161" i="7"/>
  <c r="HS160" i="7"/>
  <c r="HS159" i="7"/>
  <c r="HS158" i="7"/>
  <c r="HS157" i="7"/>
  <c r="HS156" i="7"/>
  <c r="HS155" i="7"/>
  <c r="HS154" i="7"/>
  <c r="HS153" i="7"/>
  <c r="HS152" i="7"/>
  <c r="HS151" i="7"/>
  <c r="HS150" i="7"/>
  <c r="HS149" i="7"/>
  <c r="HS148" i="7"/>
  <c r="HS147" i="7"/>
  <c r="HS146" i="7"/>
  <c r="HS145" i="7"/>
  <c r="HS144" i="7"/>
  <c r="HS143" i="7"/>
  <c r="HS142" i="7"/>
  <c r="HS141" i="7"/>
  <c r="HS140" i="7"/>
  <c r="HS139" i="7"/>
  <c r="HS138" i="7"/>
  <c r="HS137" i="7"/>
  <c r="HS136" i="7"/>
  <c r="HS135" i="7"/>
  <c r="HS134" i="7"/>
  <c r="HS133" i="7"/>
  <c r="HS132" i="7"/>
  <c r="HS131" i="7"/>
  <c r="HS130" i="7"/>
  <c r="HS129" i="7"/>
  <c r="HS128" i="7"/>
  <c r="HS127" i="7"/>
  <c r="HS126" i="7"/>
  <c r="HS125" i="7"/>
  <c r="HS124" i="7"/>
  <c r="HS123" i="7"/>
  <c r="HS122" i="7"/>
  <c r="HS121" i="7"/>
  <c r="HS120" i="7"/>
  <c r="HS119" i="7"/>
  <c r="HS118" i="7"/>
  <c r="HS117" i="7"/>
  <c r="HS116" i="7"/>
  <c r="HS115" i="7"/>
  <c r="HS114" i="7"/>
  <c r="HS113" i="7"/>
  <c r="HS112" i="7"/>
  <c r="HS111" i="7"/>
  <c r="HS110" i="7"/>
  <c r="HS109" i="7"/>
  <c r="HS108" i="7"/>
  <c r="HS107" i="7"/>
  <c r="HS106" i="7"/>
  <c r="HS105" i="7"/>
  <c r="HS104" i="7"/>
  <c r="HS103" i="7"/>
  <c r="HS102" i="7"/>
  <c r="HS101" i="7"/>
  <c r="HS100" i="7"/>
  <c r="HS99" i="7"/>
  <c r="HS98" i="7"/>
  <c r="HS97" i="7"/>
  <c r="HS96" i="7"/>
  <c r="HS95" i="7"/>
  <c r="HS94" i="7"/>
  <c r="HS93" i="7"/>
  <c r="HS92" i="7"/>
  <c r="HS91" i="7"/>
  <c r="HS90" i="7"/>
  <c r="HS89" i="7"/>
  <c r="HS88" i="7"/>
  <c r="HS87" i="7"/>
  <c r="HS86" i="7"/>
  <c r="HS85" i="7"/>
  <c r="HS84" i="7"/>
  <c r="HS83" i="7"/>
  <c r="HS82" i="7"/>
  <c r="HS81" i="7"/>
  <c r="HS80" i="7"/>
  <c r="HS79" i="7"/>
  <c r="HS78" i="7"/>
  <c r="HS77" i="7"/>
  <c r="HS76" i="7"/>
  <c r="HS75" i="7"/>
  <c r="HS74" i="7"/>
  <c r="HS73" i="7"/>
  <c r="HS72" i="7"/>
  <c r="HS71" i="7"/>
  <c r="HS70" i="7"/>
  <c r="HS69" i="7"/>
  <c r="HS68" i="7"/>
  <c r="HS67" i="7"/>
  <c r="HS66" i="7"/>
  <c r="HS65" i="7"/>
  <c r="HS64" i="7"/>
  <c r="HS63" i="7"/>
  <c r="HS62" i="7"/>
  <c r="HS61" i="7"/>
  <c r="HS60" i="7"/>
  <c r="HS59" i="7"/>
  <c r="HS58" i="7"/>
  <c r="HS57" i="7"/>
  <c r="HS56" i="7"/>
  <c r="HS55" i="7"/>
  <c r="HS54" i="7"/>
  <c r="HS53" i="7"/>
  <c r="HS52" i="7"/>
  <c r="HS51" i="7"/>
  <c r="HS50" i="7"/>
  <c r="HS49" i="7"/>
  <c r="HS48" i="7"/>
  <c r="HS47" i="7"/>
  <c r="HS46" i="7"/>
  <c r="HS45" i="7"/>
  <c r="HS44" i="7"/>
  <c r="HS43" i="7"/>
  <c r="HS42" i="7"/>
  <c r="HS41" i="7"/>
  <c r="HS40" i="7"/>
  <c r="HS39" i="7"/>
  <c r="HS38" i="7"/>
  <c r="HS37" i="7"/>
  <c r="HS36" i="7"/>
  <c r="HS35" i="7"/>
  <c r="HS34" i="7"/>
  <c r="HS33" i="7"/>
  <c r="HS31" i="7"/>
  <c r="HS30" i="7"/>
  <c r="HS29" i="7"/>
  <c r="HS28" i="7"/>
  <c r="HS27" i="7"/>
  <c r="HS26" i="7"/>
  <c r="HS25" i="7"/>
  <c r="HS24" i="7"/>
  <c r="HS23" i="7"/>
  <c r="HS21" i="7"/>
  <c r="HS20" i="7"/>
  <c r="HS19" i="7"/>
  <c r="HS17" i="7"/>
  <c r="HS16" i="7"/>
  <c r="HS15" i="7"/>
  <c r="HS14" i="7"/>
  <c r="HS13" i="7"/>
  <c r="HS12" i="7"/>
  <c r="HS11" i="7"/>
  <c r="HS10" i="7"/>
  <c r="HS9" i="7"/>
  <c r="HS8" i="7"/>
  <c r="HS7" i="7"/>
  <c r="HS5" i="7"/>
  <c r="HS4" i="7"/>
  <c r="HS3" i="7"/>
  <c r="HS2" i="7"/>
  <c r="IB301" i="6"/>
  <c r="IB300" i="6"/>
  <c r="IB299" i="6"/>
  <c r="IB298" i="6"/>
  <c r="IB297" i="6"/>
  <c r="IB296" i="6"/>
  <c r="IB295" i="6"/>
  <c r="IB294" i="6"/>
  <c r="IB293" i="6"/>
  <c r="IB292" i="6"/>
  <c r="IB291" i="6"/>
  <c r="IB290" i="6"/>
  <c r="IB289" i="6"/>
  <c r="IB288" i="6"/>
  <c r="IB287" i="6"/>
  <c r="IB286" i="6"/>
  <c r="IB285" i="6"/>
  <c r="IB284" i="6"/>
  <c r="IB283" i="6"/>
  <c r="IB282" i="6"/>
  <c r="IB281" i="6"/>
  <c r="IB280" i="6"/>
  <c r="IB279" i="6"/>
  <c r="IB278" i="6"/>
  <c r="IB277" i="6"/>
  <c r="IB276" i="6"/>
  <c r="IB275" i="6"/>
  <c r="IB274" i="6"/>
  <c r="IB273" i="6"/>
  <c r="IB272" i="6"/>
  <c r="IB271" i="6"/>
  <c r="IB270" i="6"/>
  <c r="IB269" i="6"/>
  <c r="IB268" i="6"/>
  <c r="IB267" i="6"/>
  <c r="IB266" i="6"/>
  <c r="IB265" i="6"/>
  <c r="IB264" i="6"/>
  <c r="IB263" i="6"/>
  <c r="IB262" i="6"/>
  <c r="IB261" i="6"/>
  <c r="IB260" i="6"/>
  <c r="IB259" i="6"/>
  <c r="IB258" i="6"/>
  <c r="IB257" i="6"/>
  <c r="IB256" i="6"/>
  <c r="IB255" i="6"/>
  <c r="IB254" i="6"/>
  <c r="IB253" i="6"/>
  <c r="IB252" i="6"/>
  <c r="IB251" i="6"/>
  <c r="IB250" i="6"/>
  <c r="IB249" i="6"/>
  <c r="IB248" i="6"/>
  <c r="IB247" i="6"/>
  <c r="IB246" i="6"/>
  <c r="IB245" i="6"/>
  <c r="IB244" i="6"/>
  <c r="IB243" i="6"/>
  <c r="IB242" i="6"/>
  <c r="IB241" i="6"/>
  <c r="IB240" i="6"/>
  <c r="IB239" i="6"/>
  <c r="IB238" i="6"/>
  <c r="IB237" i="6"/>
  <c r="IB236" i="6"/>
  <c r="IB235" i="6"/>
  <c r="IB234" i="6"/>
  <c r="IB233" i="6"/>
  <c r="IB232" i="6"/>
  <c r="IB231" i="6"/>
  <c r="IB230" i="6"/>
  <c r="IB229" i="6"/>
  <c r="IB228" i="6"/>
  <c r="IB227" i="6"/>
  <c r="IB226" i="6"/>
  <c r="IB225" i="6"/>
  <c r="IB224" i="6"/>
  <c r="IB223" i="6"/>
  <c r="IB222" i="6"/>
  <c r="IB221" i="6"/>
  <c r="IB220" i="6"/>
  <c r="IB219" i="6"/>
  <c r="IB218" i="6"/>
  <c r="IB217" i="6"/>
  <c r="IB216" i="6"/>
  <c r="IB215" i="6"/>
  <c r="IB214" i="6"/>
  <c r="IB213" i="6"/>
  <c r="IB212" i="6"/>
  <c r="IB211" i="6"/>
  <c r="IB210" i="6"/>
  <c r="IB209" i="6"/>
  <c r="IB208" i="6"/>
  <c r="IB207" i="6"/>
  <c r="IB206" i="6"/>
  <c r="IB205" i="6"/>
  <c r="IB204" i="6"/>
  <c r="IB203" i="6"/>
  <c r="IB202" i="6"/>
  <c r="IB201" i="6"/>
  <c r="IB200" i="6"/>
  <c r="IB199" i="6"/>
  <c r="IB198" i="6"/>
  <c r="IB197" i="6"/>
  <c r="IB196" i="6"/>
  <c r="IB195" i="6"/>
  <c r="IB194" i="6"/>
  <c r="IB193" i="6"/>
  <c r="IB192" i="6"/>
  <c r="IB191" i="6"/>
  <c r="IB190" i="6"/>
  <c r="IB189" i="6"/>
  <c r="IB188" i="6"/>
  <c r="IB187" i="6"/>
  <c r="IB186" i="6"/>
  <c r="IB185" i="6"/>
  <c r="IB184" i="6"/>
  <c r="IB183" i="6"/>
  <c r="IB182" i="6"/>
  <c r="IB181" i="6"/>
  <c r="IB180" i="6"/>
  <c r="IB179" i="6"/>
  <c r="IB178" i="6"/>
  <c r="IB177" i="6"/>
  <c r="IB176" i="6"/>
  <c r="IB175" i="6"/>
  <c r="IB174" i="6"/>
  <c r="IB173" i="6"/>
  <c r="IB172" i="6"/>
  <c r="IB171" i="6"/>
  <c r="IB170" i="6"/>
  <c r="IB169" i="6"/>
  <c r="IB168" i="6"/>
  <c r="IB167" i="6"/>
  <c r="IB166" i="6"/>
  <c r="IB165" i="6"/>
  <c r="IB164" i="6"/>
  <c r="IB163" i="6"/>
  <c r="IB162" i="6"/>
  <c r="IB161" i="6"/>
  <c r="IB160" i="6"/>
  <c r="IB159" i="6"/>
  <c r="IB158" i="6"/>
  <c r="IB157" i="6"/>
  <c r="IB156" i="6"/>
  <c r="IB155" i="6"/>
  <c r="IB154" i="6"/>
  <c r="IB153" i="6"/>
  <c r="IB152" i="6"/>
  <c r="IB151" i="6"/>
  <c r="IB150" i="6"/>
  <c r="IB149" i="6"/>
  <c r="IB148" i="6"/>
  <c r="IB147" i="6"/>
  <c r="IB146" i="6"/>
  <c r="IB145" i="6"/>
  <c r="IB144" i="6"/>
  <c r="IB143" i="6"/>
  <c r="IB142" i="6"/>
  <c r="IB141" i="6"/>
  <c r="IB140" i="6"/>
  <c r="IB139" i="6"/>
  <c r="IB138" i="6"/>
  <c r="IB137" i="6"/>
  <c r="IB136" i="6"/>
  <c r="IB135" i="6"/>
  <c r="IB134" i="6"/>
  <c r="IB133" i="6"/>
  <c r="IB132" i="6"/>
  <c r="IB131" i="6"/>
  <c r="IB130" i="6"/>
  <c r="IB129" i="6"/>
  <c r="IB128" i="6"/>
  <c r="IB127" i="6"/>
  <c r="IB126" i="6"/>
  <c r="IB125" i="6"/>
  <c r="IB124" i="6"/>
  <c r="IB123" i="6"/>
  <c r="IB122" i="6"/>
  <c r="IB121" i="6"/>
  <c r="IB120" i="6"/>
  <c r="IB119" i="6"/>
  <c r="IB118" i="6"/>
  <c r="IB117" i="6"/>
  <c r="IB116" i="6"/>
  <c r="IB115" i="6"/>
  <c r="IB114" i="6"/>
  <c r="IB113" i="6"/>
  <c r="IB112" i="6"/>
  <c r="IB111" i="6"/>
  <c r="IB110" i="6"/>
  <c r="IB109" i="6"/>
  <c r="IB108" i="6"/>
  <c r="IB107" i="6"/>
  <c r="IB106" i="6"/>
  <c r="IB105" i="6"/>
  <c r="IB104" i="6"/>
  <c r="IB103" i="6"/>
  <c r="IB102" i="6"/>
  <c r="IB101" i="6"/>
  <c r="IB100" i="6"/>
  <c r="IB99" i="6"/>
  <c r="IB98" i="6"/>
  <c r="IB97" i="6"/>
  <c r="IB96" i="6"/>
  <c r="IB95" i="6"/>
  <c r="IB94" i="6"/>
  <c r="IB93" i="6"/>
  <c r="IB92" i="6"/>
  <c r="IB91" i="6"/>
  <c r="IB90" i="6"/>
  <c r="IB89" i="6"/>
  <c r="IB88" i="6"/>
  <c r="IB87" i="6"/>
  <c r="IB86" i="6"/>
  <c r="IB85" i="6"/>
  <c r="IB84" i="6"/>
  <c r="IB83" i="6"/>
  <c r="IB82" i="6"/>
  <c r="IB81" i="6"/>
  <c r="IB80" i="6"/>
  <c r="IB79" i="6"/>
  <c r="IB78" i="6"/>
  <c r="IB77" i="6"/>
  <c r="IB76" i="6"/>
  <c r="IB75" i="6"/>
  <c r="IB74" i="6"/>
  <c r="IB73" i="6"/>
  <c r="IB72" i="6"/>
  <c r="IB71" i="6"/>
  <c r="IB70" i="6"/>
  <c r="IB69" i="6"/>
  <c r="IB68" i="6"/>
  <c r="IB67" i="6"/>
  <c r="IB66" i="6"/>
  <c r="IB65" i="6"/>
  <c r="IB64" i="6"/>
  <c r="IB63" i="6"/>
  <c r="IB62" i="6"/>
  <c r="IB61" i="6"/>
  <c r="K61" i="6"/>
  <c r="IB60" i="6"/>
  <c r="IB59" i="6"/>
  <c r="P59" i="6"/>
  <c r="O59" i="6"/>
  <c r="N59" i="6"/>
  <c r="M59" i="6"/>
  <c r="K59" i="6"/>
  <c r="I59" i="6"/>
  <c r="IB58" i="6"/>
  <c r="P58" i="6"/>
  <c r="O58" i="6"/>
  <c r="N58" i="6"/>
  <c r="M58" i="6"/>
  <c r="K58" i="6"/>
  <c r="I58" i="6"/>
  <c r="IB57" i="6"/>
  <c r="P57" i="6"/>
  <c r="O57" i="6"/>
  <c r="N57" i="6"/>
  <c r="M57" i="6"/>
  <c r="K57" i="6"/>
  <c r="I57" i="6"/>
  <c r="IB56" i="6"/>
  <c r="IB55" i="6"/>
  <c r="IB54" i="6"/>
  <c r="IB53" i="6"/>
  <c r="P53" i="6"/>
  <c r="O53" i="6"/>
  <c r="N53" i="6"/>
  <c r="M53" i="6"/>
  <c r="K53" i="6"/>
  <c r="I53" i="6"/>
  <c r="IB52" i="6"/>
  <c r="P52" i="6"/>
  <c r="O52" i="6"/>
  <c r="N52" i="6"/>
  <c r="M52" i="6"/>
  <c r="K52" i="6"/>
  <c r="I52" i="6"/>
  <c r="IB51" i="6"/>
  <c r="P51" i="6"/>
  <c r="O51" i="6"/>
  <c r="N51" i="6"/>
  <c r="M51" i="6"/>
  <c r="K51" i="6"/>
  <c r="I51" i="6"/>
  <c r="IB50" i="6"/>
  <c r="P50" i="6"/>
  <c r="O50" i="6"/>
  <c r="N50" i="6"/>
  <c r="M50" i="6"/>
  <c r="K50" i="6"/>
  <c r="I50" i="6"/>
  <c r="IB49" i="6"/>
  <c r="P49" i="6"/>
  <c r="O49" i="6"/>
  <c r="N49" i="6"/>
  <c r="M49" i="6"/>
  <c r="K49" i="6"/>
  <c r="I49" i="6"/>
  <c r="IB48" i="6"/>
  <c r="P48" i="6"/>
  <c r="O48" i="6"/>
  <c r="N48" i="6"/>
  <c r="M48" i="6"/>
  <c r="K48" i="6"/>
  <c r="I48" i="6"/>
  <c r="IB47" i="6"/>
  <c r="P47" i="6"/>
  <c r="O47" i="6"/>
  <c r="N47" i="6"/>
  <c r="M47" i="6"/>
  <c r="K47" i="6"/>
  <c r="I47" i="6"/>
  <c r="IB46" i="6"/>
  <c r="IB45" i="6"/>
  <c r="IB44" i="6"/>
  <c r="H44" i="6"/>
  <c r="IB43" i="6"/>
  <c r="P43" i="6"/>
  <c r="O43" i="6"/>
  <c r="N43" i="6"/>
  <c r="M43" i="6"/>
  <c r="K43" i="6"/>
  <c r="I43" i="6"/>
  <c r="IB42" i="6"/>
  <c r="P42" i="6"/>
  <c r="O42" i="6"/>
  <c r="N42" i="6"/>
  <c r="M42" i="6"/>
  <c r="K42" i="6"/>
  <c r="I42" i="6"/>
  <c r="IB41" i="6"/>
  <c r="P41" i="6"/>
  <c r="O41" i="6"/>
  <c r="N41" i="6"/>
  <c r="M41" i="6"/>
  <c r="K41" i="6"/>
  <c r="I41" i="6"/>
  <c r="IB40" i="6"/>
  <c r="P40" i="6"/>
  <c r="O40" i="6"/>
  <c r="N40" i="6"/>
  <c r="M40" i="6"/>
  <c r="K40" i="6"/>
  <c r="I40" i="6"/>
  <c r="IB39" i="6"/>
  <c r="P39" i="6"/>
  <c r="O39" i="6"/>
  <c r="N39" i="6"/>
  <c r="M39" i="6"/>
  <c r="K39" i="6"/>
  <c r="I39" i="6"/>
  <c r="IB38" i="6"/>
  <c r="IB37" i="6"/>
  <c r="IB36" i="6"/>
  <c r="H36" i="6"/>
  <c r="IB35" i="6"/>
  <c r="P35" i="6"/>
  <c r="O35" i="6"/>
  <c r="N35" i="6"/>
  <c r="M35" i="6"/>
  <c r="K35" i="6"/>
  <c r="I35" i="6"/>
  <c r="IB34" i="6"/>
  <c r="P34" i="6"/>
  <c r="O34" i="6"/>
  <c r="N34" i="6"/>
  <c r="M34" i="6"/>
  <c r="K34" i="6"/>
  <c r="I34" i="6"/>
  <c r="IB33" i="6"/>
  <c r="P33" i="6"/>
  <c r="O33" i="6"/>
  <c r="N33" i="6"/>
  <c r="M33" i="6"/>
  <c r="K33" i="6"/>
  <c r="I33" i="6"/>
  <c r="IB32" i="6"/>
  <c r="P32" i="6"/>
  <c r="O32" i="6"/>
  <c r="N32" i="6"/>
  <c r="M32" i="6"/>
  <c r="K32" i="6"/>
  <c r="I32" i="6"/>
  <c r="IB31" i="6"/>
  <c r="P31" i="6"/>
  <c r="O31" i="6"/>
  <c r="N31" i="6"/>
  <c r="M31" i="6"/>
  <c r="K31" i="6"/>
  <c r="I31" i="6"/>
  <c r="IB30" i="6"/>
  <c r="P30" i="6"/>
  <c r="O30" i="6"/>
  <c r="N30" i="6"/>
  <c r="M30" i="6"/>
  <c r="K30" i="6"/>
  <c r="I30" i="6"/>
  <c r="IB29" i="6"/>
  <c r="P29" i="6"/>
  <c r="O29" i="6"/>
  <c r="N29" i="6"/>
  <c r="M29" i="6"/>
  <c r="K29" i="6"/>
  <c r="I29" i="6"/>
  <c r="IB28" i="6"/>
  <c r="P28" i="6"/>
  <c r="O28" i="6"/>
  <c r="N28" i="6"/>
  <c r="M28" i="6"/>
  <c r="K28" i="6"/>
  <c r="I28" i="6"/>
  <c r="IB27" i="6"/>
  <c r="IB26" i="6"/>
  <c r="IB25" i="6"/>
  <c r="IB24" i="6"/>
  <c r="P24" i="6"/>
  <c r="O24" i="6"/>
  <c r="N24" i="6"/>
  <c r="M24" i="6"/>
  <c r="K24" i="6"/>
  <c r="I24" i="6"/>
  <c r="IB23" i="6"/>
  <c r="P23" i="6"/>
  <c r="O23" i="6"/>
  <c r="N23" i="6"/>
  <c r="M23" i="6"/>
  <c r="K23" i="6"/>
  <c r="I23" i="6"/>
  <c r="IB22" i="6"/>
  <c r="P22" i="6"/>
  <c r="O22" i="6"/>
  <c r="N22" i="6"/>
  <c r="M22" i="6"/>
  <c r="K22" i="6"/>
  <c r="I22" i="6"/>
  <c r="IB21" i="6"/>
  <c r="IB20" i="6"/>
  <c r="IB19" i="6"/>
  <c r="IB18" i="6"/>
  <c r="P18" i="6"/>
  <c r="O18" i="6"/>
  <c r="N18" i="6"/>
  <c r="M18" i="6"/>
  <c r="K18" i="6"/>
  <c r="I18" i="6"/>
  <c r="IB17" i="6"/>
  <c r="P17" i="6"/>
  <c r="O17" i="6"/>
  <c r="N17" i="6"/>
  <c r="M17" i="6"/>
  <c r="K17" i="6"/>
  <c r="I17" i="6"/>
  <c r="IB16" i="6"/>
  <c r="P16" i="6"/>
  <c r="O16" i="6"/>
  <c r="N16" i="6"/>
  <c r="M16" i="6"/>
  <c r="K16" i="6"/>
  <c r="I16" i="6"/>
  <c r="IB15" i="6"/>
  <c r="P15" i="6"/>
  <c r="O15" i="6"/>
  <c r="N15" i="6"/>
  <c r="M15" i="6"/>
  <c r="K15" i="6"/>
  <c r="I15" i="6"/>
  <c r="IB14" i="6"/>
  <c r="P14" i="6"/>
  <c r="O14" i="6"/>
  <c r="N14" i="6"/>
  <c r="M14" i="6"/>
  <c r="K14" i="6"/>
  <c r="I14" i="6"/>
  <c r="IB13" i="6"/>
  <c r="P13" i="6"/>
  <c r="O13" i="6"/>
  <c r="N13" i="6"/>
  <c r="M13" i="6"/>
  <c r="K13" i="6"/>
  <c r="I13" i="6"/>
  <c r="IB12" i="6"/>
  <c r="P12" i="6"/>
  <c r="O12" i="6"/>
  <c r="N12" i="6"/>
  <c r="M12" i="6"/>
  <c r="K12" i="6"/>
  <c r="I12" i="6"/>
  <c r="IB11" i="6"/>
  <c r="IB10" i="6"/>
  <c r="IB9" i="6"/>
  <c r="IB8" i="6"/>
  <c r="IB7" i="6"/>
  <c r="IB6" i="6"/>
  <c r="IA6" i="6"/>
  <c r="E6" i="6"/>
  <c r="E9" i="5"/>
  <c r="D9" i="5"/>
  <c r="IB304" i="5"/>
  <c r="IB303" i="5"/>
  <c r="IB302" i="5"/>
  <c r="IB301" i="5"/>
  <c r="IB300" i="5"/>
  <c r="IB299" i="5"/>
  <c r="IB298" i="5"/>
  <c r="IB297" i="5"/>
  <c r="IB296" i="5"/>
  <c r="IB295" i="5"/>
  <c r="IB294" i="5"/>
  <c r="IB293" i="5"/>
  <c r="IB292" i="5"/>
  <c r="IB291" i="5"/>
  <c r="IB290" i="5"/>
  <c r="IB289" i="5"/>
  <c r="IB288" i="5"/>
  <c r="IB287" i="5"/>
  <c r="IB286" i="5"/>
  <c r="IB285" i="5"/>
  <c r="IB284" i="5"/>
  <c r="IB283" i="5"/>
  <c r="IB282" i="5"/>
  <c r="IB281" i="5"/>
  <c r="IB280" i="5"/>
  <c r="IB279" i="5"/>
  <c r="IB278" i="5"/>
  <c r="IB277" i="5"/>
  <c r="IB276" i="5"/>
  <c r="IB275" i="5"/>
  <c r="IB274" i="5"/>
  <c r="IB273" i="5"/>
  <c r="IB272" i="5"/>
  <c r="IB271" i="5"/>
  <c r="IB270" i="5"/>
  <c r="IB269" i="5"/>
  <c r="IB268" i="5"/>
  <c r="IB267" i="5"/>
  <c r="IB266" i="5"/>
  <c r="IB265" i="5"/>
  <c r="IB264" i="5"/>
  <c r="IB263" i="5"/>
  <c r="IB262" i="5"/>
  <c r="IB261" i="5"/>
  <c r="IB260" i="5"/>
  <c r="IB259" i="5"/>
  <c r="IB258" i="5"/>
  <c r="IB257" i="5"/>
  <c r="IB256" i="5"/>
  <c r="IB255" i="5"/>
  <c r="IB254" i="5"/>
  <c r="IB253" i="5"/>
  <c r="IB252" i="5"/>
  <c r="IB251" i="5"/>
  <c r="IB250" i="5"/>
  <c r="IB249" i="5"/>
  <c r="IB248" i="5"/>
  <c r="IB247" i="5"/>
  <c r="IB246" i="5"/>
  <c r="IB245" i="5"/>
  <c r="IB244" i="5"/>
  <c r="IB243" i="5"/>
  <c r="IB242" i="5"/>
  <c r="IB241" i="5"/>
  <c r="IB240" i="5"/>
  <c r="IB239" i="5"/>
  <c r="IB238" i="5"/>
  <c r="IB237" i="5"/>
  <c r="IB236" i="5"/>
  <c r="IB235" i="5"/>
  <c r="IB234" i="5"/>
  <c r="IB233" i="5"/>
  <c r="IB232" i="5"/>
  <c r="IB231" i="5"/>
  <c r="IB230" i="5"/>
  <c r="IB229" i="5"/>
  <c r="IB228" i="5"/>
  <c r="IB227" i="5"/>
  <c r="IB226" i="5"/>
  <c r="IB225" i="5"/>
  <c r="IB224" i="5"/>
  <c r="IB223" i="5"/>
  <c r="IB222" i="5"/>
  <c r="IB221" i="5"/>
  <c r="IB220" i="5"/>
  <c r="IB219" i="5"/>
  <c r="IB218" i="5"/>
  <c r="IB217" i="5"/>
  <c r="IB216" i="5"/>
  <c r="IB215" i="5"/>
  <c r="IB214" i="5"/>
  <c r="IB213" i="5"/>
  <c r="IB212" i="5"/>
  <c r="IB211" i="5"/>
  <c r="IB210" i="5"/>
  <c r="IB209" i="5"/>
  <c r="IB208" i="5"/>
  <c r="IB207" i="5"/>
  <c r="IB206" i="5"/>
  <c r="IB205" i="5"/>
  <c r="IB204" i="5"/>
  <c r="IB203" i="5"/>
  <c r="IB202" i="5"/>
  <c r="IB201" i="5"/>
  <c r="IB200" i="5"/>
  <c r="IB199" i="5"/>
  <c r="IB198" i="5"/>
  <c r="IB197" i="5"/>
  <c r="IB196" i="5"/>
  <c r="IB195" i="5"/>
  <c r="IB194" i="5"/>
  <c r="IB193" i="5"/>
  <c r="IB192" i="5"/>
  <c r="IB191" i="5"/>
  <c r="IB190" i="5"/>
  <c r="IB189" i="5"/>
  <c r="IB188" i="5"/>
  <c r="IB187" i="5"/>
  <c r="IB186" i="5"/>
  <c r="IB185" i="5"/>
  <c r="IB184" i="5"/>
  <c r="IB183" i="5"/>
  <c r="IB182" i="5"/>
  <c r="IB181" i="5"/>
  <c r="IB180" i="5"/>
  <c r="IB179" i="5"/>
  <c r="IB178" i="5"/>
  <c r="IB177" i="5"/>
  <c r="IB176" i="5"/>
  <c r="IB175" i="5"/>
  <c r="IB174" i="5"/>
  <c r="IB173" i="5"/>
  <c r="IB172" i="5"/>
  <c r="IB171" i="5"/>
  <c r="IB170" i="5"/>
  <c r="IB169" i="5"/>
  <c r="IB168" i="5"/>
  <c r="IB167" i="5"/>
  <c r="IB166" i="5"/>
  <c r="IB165" i="5"/>
  <c r="IB164" i="5"/>
  <c r="IB163" i="5"/>
  <c r="IB162" i="5"/>
  <c r="IB161" i="5"/>
  <c r="IB160" i="5"/>
  <c r="IB159" i="5"/>
  <c r="IB158" i="5"/>
  <c r="IB157" i="5"/>
  <c r="IB156" i="5"/>
  <c r="IB155" i="5"/>
  <c r="IB154" i="5"/>
  <c r="IB153" i="5"/>
  <c r="IB152" i="5"/>
  <c r="IB151" i="5"/>
  <c r="IB150" i="5"/>
  <c r="IB149" i="5"/>
  <c r="IB148" i="5"/>
  <c r="IB147" i="5"/>
  <c r="IB146" i="5"/>
  <c r="IB145" i="5"/>
  <c r="IB144" i="5"/>
  <c r="IB143" i="5"/>
  <c r="IB142" i="5"/>
  <c r="IB141" i="5"/>
  <c r="IB140" i="5"/>
  <c r="IB139" i="5"/>
  <c r="IB138" i="5"/>
  <c r="IB137" i="5"/>
  <c r="IB136" i="5"/>
  <c r="IB135" i="5"/>
  <c r="IB134" i="5"/>
  <c r="IB133" i="5"/>
  <c r="IB132" i="5"/>
  <c r="IB131" i="5"/>
  <c r="IB130" i="5"/>
  <c r="IB129" i="5"/>
  <c r="IB128" i="5"/>
  <c r="IB127" i="5"/>
  <c r="IB126" i="5"/>
  <c r="IB125" i="5"/>
  <c r="IB124" i="5"/>
  <c r="IB123" i="5"/>
  <c r="IB122" i="5"/>
  <c r="IB121" i="5"/>
  <c r="IB120" i="5"/>
  <c r="IB119" i="5"/>
  <c r="IB118" i="5"/>
  <c r="IB117" i="5"/>
  <c r="IB116" i="5"/>
  <c r="IB115" i="5"/>
  <c r="IB114" i="5"/>
  <c r="IB113" i="5"/>
  <c r="IB112" i="5"/>
  <c r="IB111" i="5"/>
  <c r="IB110" i="5"/>
  <c r="IB109" i="5"/>
  <c r="IB108" i="5"/>
  <c r="IB107" i="5"/>
  <c r="IB106" i="5"/>
  <c r="IB105" i="5"/>
  <c r="IB104" i="5"/>
  <c r="IB103" i="5"/>
  <c r="IB102" i="5"/>
  <c r="IB101" i="5"/>
  <c r="IB100" i="5"/>
  <c r="IB99" i="5"/>
  <c r="IB98" i="5"/>
  <c r="IB97" i="5"/>
  <c r="IB96" i="5"/>
  <c r="IB95" i="5"/>
  <c r="IB94" i="5"/>
  <c r="IB93" i="5"/>
  <c r="IB92" i="5"/>
  <c r="IB91" i="5"/>
  <c r="IB90" i="5"/>
  <c r="IB89" i="5"/>
  <c r="IB88" i="5"/>
  <c r="IB87" i="5"/>
  <c r="IB86" i="5"/>
  <c r="IB85" i="5"/>
  <c r="IB84" i="5"/>
  <c r="IB83" i="5"/>
  <c r="IB82" i="5"/>
  <c r="IB81" i="5"/>
  <c r="IB80" i="5"/>
  <c r="IB79" i="5"/>
  <c r="IB78" i="5"/>
  <c r="IB77" i="5"/>
  <c r="IB76" i="5"/>
  <c r="IB75" i="5"/>
  <c r="IB74" i="5"/>
  <c r="IB73" i="5"/>
  <c r="IB72" i="5"/>
  <c r="IB71" i="5"/>
  <c r="IB70" i="5"/>
  <c r="IB69" i="5"/>
  <c r="IB68" i="5"/>
  <c r="IB67" i="5"/>
  <c r="IB66" i="5"/>
  <c r="IB65" i="5"/>
  <c r="IB64" i="5"/>
  <c r="IB63" i="5"/>
  <c r="IB62" i="5"/>
  <c r="P62" i="5"/>
  <c r="O62" i="5"/>
  <c r="N62" i="5"/>
  <c r="M62" i="5"/>
  <c r="K62" i="5"/>
  <c r="I62" i="5"/>
  <c r="IB61" i="5"/>
  <c r="P61" i="5"/>
  <c r="O61" i="5"/>
  <c r="N61" i="5"/>
  <c r="M61" i="5"/>
  <c r="K61" i="5"/>
  <c r="IB60" i="5"/>
  <c r="P60" i="5"/>
  <c r="O60" i="5"/>
  <c r="N60" i="5"/>
  <c r="M60" i="5"/>
  <c r="K60" i="5"/>
  <c r="IB59" i="5"/>
  <c r="IB58" i="5"/>
  <c r="IB57" i="5"/>
  <c r="IB56" i="5"/>
  <c r="P56" i="5"/>
  <c r="O56" i="5"/>
  <c r="N56" i="5"/>
  <c r="M56" i="5"/>
  <c r="K56" i="5"/>
  <c r="I56" i="5"/>
  <c r="IB55" i="5"/>
  <c r="P55" i="5"/>
  <c r="O55" i="5"/>
  <c r="N55" i="5"/>
  <c r="M55" i="5"/>
  <c r="K55" i="5"/>
  <c r="I55" i="5"/>
  <c r="IB54" i="5"/>
  <c r="P54" i="5"/>
  <c r="O54" i="5"/>
  <c r="N54" i="5"/>
  <c r="M54" i="5"/>
  <c r="K54" i="5"/>
  <c r="IB53" i="5"/>
  <c r="P53" i="5"/>
  <c r="O53" i="5"/>
  <c r="N53" i="5"/>
  <c r="M53" i="5"/>
  <c r="K53" i="5"/>
  <c r="IB52" i="5"/>
  <c r="P52" i="5"/>
  <c r="O52" i="5"/>
  <c r="N52" i="5"/>
  <c r="M52" i="5"/>
  <c r="K52" i="5"/>
  <c r="I52" i="5"/>
  <c r="IB51" i="5"/>
  <c r="P51" i="5"/>
  <c r="O51" i="5"/>
  <c r="N51" i="5"/>
  <c r="M51" i="5"/>
  <c r="K51" i="5"/>
  <c r="IB50" i="5"/>
  <c r="P50" i="5"/>
  <c r="O50" i="5"/>
  <c r="N50" i="5"/>
  <c r="M50" i="5"/>
  <c r="K50" i="5"/>
  <c r="IB49" i="5"/>
  <c r="IB48" i="5"/>
  <c r="IB47" i="5"/>
  <c r="IB46" i="5"/>
  <c r="P46" i="5"/>
  <c r="O46" i="5"/>
  <c r="N46" i="5"/>
  <c r="M46" i="5"/>
  <c r="K46" i="5"/>
  <c r="I46" i="5"/>
  <c r="IB45" i="5"/>
  <c r="P45" i="5"/>
  <c r="O45" i="5"/>
  <c r="N45" i="5"/>
  <c r="M45" i="5"/>
  <c r="K45" i="5"/>
  <c r="I45" i="5"/>
  <c r="IB44" i="5"/>
  <c r="P44" i="5"/>
  <c r="O44" i="5"/>
  <c r="N44" i="5"/>
  <c r="M44" i="5"/>
  <c r="K44" i="5"/>
  <c r="IB43" i="5"/>
  <c r="P43" i="5"/>
  <c r="O43" i="5"/>
  <c r="N43" i="5"/>
  <c r="M43" i="5"/>
  <c r="K43" i="5"/>
  <c r="IB42" i="5"/>
  <c r="P42" i="5"/>
  <c r="O42" i="5"/>
  <c r="N42" i="5"/>
  <c r="M42" i="5"/>
  <c r="K42" i="5"/>
  <c r="IB41" i="5"/>
  <c r="IB40" i="5"/>
  <c r="IB39" i="5"/>
  <c r="IB38" i="5"/>
  <c r="P38" i="5"/>
  <c r="O38" i="5"/>
  <c r="N38" i="5"/>
  <c r="M38" i="5"/>
  <c r="K38" i="5"/>
  <c r="I38" i="5"/>
  <c r="IB37" i="5"/>
  <c r="P37" i="5"/>
  <c r="O37" i="5"/>
  <c r="N37" i="5"/>
  <c r="M37" i="5"/>
  <c r="K37" i="5"/>
  <c r="I37" i="5"/>
  <c r="IB36" i="5"/>
  <c r="P36" i="5"/>
  <c r="O36" i="5"/>
  <c r="N36" i="5"/>
  <c r="M36" i="5"/>
  <c r="K36" i="5"/>
  <c r="IB35" i="5"/>
  <c r="P35" i="5"/>
  <c r="O35" i="5"/>
  <c r="N35" i="5"/>
  <c r="M35" i="5"/>
  <c r="K35" i="5"/>
  <c r="IB34" i="5"/>
  <c r="P34" i="5"/>
  <c r="O34" i="5"/>
  <c r="N34" i="5"/>
  <c r="M34" i="5"/>
  <c r="K34" i="5"/>
  <c r="IB33" i="5"/>
  <c r="P33" i="5"/>
  <c r="O33" i="5"/>
  <c r="N33" i="5"/>
  <c r="M33" i="5"/>
  <c r="K33" i="5"/>
  <c r="IB32" i="5"/>
  <c r="P32" i="5"/>
  <c r="O32" i="5"/>
  <c r="N32" i="5"/>
  <c r="M32" i="5"/>
  <c r="K32" i="5"/>
  <c r="IB31" i="5"/>
  <c r="P31" i="5"/>
  <c r="O31" i="5"/>
  <c r="N31" i="5"/>
  <c r="M31" i="5"/>
  <c r="K31" i="5"/>
  <c r="IB30" i="5"/>
  <c r="IB29" i="5"/>
  <c r="IB28" i="5"/>
  <c r="IB27" i="5"/>
  <c r="P27" i="5"/>
  <c r="O27" i="5"/>
  <c r="N27" i="5"/>
  <c r="M27" i="5"/>
  <c r="K27" i="5"/>
  <c r="I27" i="5"/>
  <c r="IB26" i="5"/>
  <c r="P26" i="5"/>
  <c r="O26" i="5"/>
  <c r="N26" i="5"/>
  <c r="M26" i="5"/>
  <c r="K26" i="5"/>
  <c r="I26" i="5"/>
  <c r="IB25" i="5"/>
  <c r="P25" i="5"/>
  <c r="O25" i="5"/>
  <c r="N25" i="5"/>
  <c r="M25" i="5"/>
  <c r="K25" i="5"/>
  <c r="I25" i="5"/>
  <c r="IB24" i="5"/>
  <c r="IB23" i="5"/>
  <c r="IB22" i="5"/>
  <c r="IB21" i="5"/>
  <c r="P21" i="5"/>
  <c r="O21" i="5"/>
  <c r="N21" i="5"/>
  <c r="M21" i="5"/>
  <c r="K21" i="5"/>
  <c r="I21" i="5"/>
  <c r="IB20" i="5"/>
  <c r="P20" i="5"/>
  <c r="O20" i="5"/>
  <c r="N20" i="5"/>
  <c r="M20" i="5"/>
  <c r="K20" i="5"/>
  <c r="I20" i="5"/>
  <c r="IB19" i="5"/>
  <c r="P19" i="5"/>
  <c r="O19" i="5"/>
  <c r="N19" i="5"/>
  <c r="M19" i="5"/>
  <c r="K19" i="5"/>
  <c r="IB18" i="5"/>
  <c r="P18" i="5"/>
  <c r="O18" i="5"/>
  <c r="N18" i="5"/>
  <c r="M18" i="5"/>
  <c r="K18" i="5"/>
  <c r="IB17" i="5"/>
  <c r="P17" i="5"/>
  <c r="O17" i="5"/>
  <c r="N17" i="5"/>
  <c r="M17" i="5"/>
  <c r="K17" i="5"/>
  <c r="IB16" i="5"/>
  <c r="P16" i="5"/>
  <c r="O16" i="5"/>
  <c r="N16" i="5"/>
  <c r="M16" i="5"/>
  <c r="K16" i="5"/>
  <c r="IB15" i="5"/>
  <c r="P15" i="5"/>
  <c r="O15" i="5"/>
  <c r="N15" i="5"/>
  <c r="M15" i="5"/>
  <c r="K15" i="5"/>
  <c r="IB14" i="5"/>
  <c r="IB13" i="5"/>
  <c r="IB12" i="5"/>
  <c r="IB11" i="5"/>
  <c r="IB10" i="5"/>
  <c r="IB9" i="5"/>
  <c r="IA9" i="5"/>
  <c r="M23" i="4"/>
  <c r="N23" i="4"/>
  <c r="O23" i="4"/>
  <c r="P23" i="4"/>
  <c r="M24" i="4"/>
  <c r="N24" i="4"/>
  <c r="O24" i="4"/>
  <c r="P24" i="4"/>
  <c r="N22" i="4"/>
  <c r="O22" i="4"/>
  <c r="P22" i="4"/>
  <c r="M22" i="4"/>
  <c r="M29" i="4"/>
  <c r="N29" i="4"/>
  <c r="O29" i="4"/>
  <c r="P29" i="4"/>
  <c r="M30" i="4"/>
  <c r="N30" i="4"/>
  <c r="O30" i="4"/>
  <c r="P30" i="4"/>
  <c r="M31" i="4"/>
  <c r="N31" i="4"/>
  <c r="O31" i="4"/>
  <c r="P31" i="4"/>
  <c r="M32" i="4"/>
  <c r="N32" i="4"/>
  <c r="O32" i="4"/>
  <c r="P32" i="4"/>
  <c r="M33" i="4"/>
  <c r="N33" i="4"/>
  <c r="O33" i="4"/>
  <c r="P33" i="4"/>
  <c r="M34" i="4"/>
  <c r="N34" i="4"/>
  <c r="O34" i="4"/>
  <c r="P34" i="4"/>
  <c r="M35" i="4"/>
  <c r="N35" i="4"/>
  <c r="O35" i="4"/>
  <c r="P35" i="4"/>
  <c r="N28" i="4"/>
  <c r="O28" i="4"/>
  <c r="P28" i="4"/>
  <c r="M28" i="4"/>
  <c r="M40" i="4"/>
  <c r="N40" i="4"/>
  <c r="O40" i="4"/>
  <c r="P40" i="4"/>
  <c r="M41" i="4"/>
  <c r="N41" i="4"/>
  <c r="O41" i="4"/>
  <c r="P41" i="4"/>
  <c r="M42" i="4"/>
  <c r="N42" i="4"/>
  <c r="O42" i="4"/>
  <c r="P42" i="4"/>
  <c r="M43" i="4"/>
  <c r="N43" i="4"/>
  <c r="O43" i="4"/>
  <c r="P43" i="4"/>
  <c r="N39" i="4"/>
  <c r="O39" i="4"/>
  <c r="P39" i="4"/>
  <c r="M39" i="4"/>
  <c r="M48" i="4"/>
  <c r="N48" i="4"/>
  <c r="O48" i="4"/>
  <c r="P48" i="4"/>
  <c r="M49" i="4"/>
  <c r="N49" i="4"/>
  <c r="O49" i="4"/>
  <c r="P49" i="4"/>
  <c r="M50" i="4"/>
  <c r="N50" i="4"/>
  <c r="O50" i="4"/>
  <c r="P50" i="4"/>
  <c r="M51" i="4"/>
  <c r="N51" i="4"/>
  <c r="O51" i="4"/>
  <c r="P51" i="4"/>
  <c r="M52" i="4"/>
  <c r="N52" i="4"/>
  <c r="O52" i="4"/>
  <c r="P52" i="4"/>
  <c r="M53" i="4"/>
  <c r="N53" i="4"/>
  <c r="O53" i="4"/>
  <c r="P53" i="4"/>
  <c r="N47" i="4"/>
  <c r="O47" i="4"/>
  <c r="P47" i="4"/>
  <c r="M47" i="4"/>
  <c r="M58" i="4"/>
  <c r="N58" i="4"/>
  <c r="O58" i="4"/>
  <c r="P58" i="4"/>
  <c r="M59" i="4"/>
  <c r="N59" i="4"/>
  <c r="O59" i="4"/>
  <c r="P59" i="4"/>
  <c r="N57" i="4"/>
  <c r="O57" i="4"/>
  <c r="P57" i="4"/>
  <c r="M57" i="4"/>
  <c r="M15" i="4"/>
  <c r="N15" i="4"/>
  <c r="O15" i="4"/>
  <c r="P15" i="4"/>
  <c r="M16" i="4"/>
  <c r="N16" i="4"/>
  <c r="O16" i="4"/>
  <c r="P16" i="4"/>
  <c r="M17" i="4"/>
  <c r="N17" i="4"/>
  <c r="O17" i="4"/>
  <c r="P17" i="4"/>
  <c r="M18" i="4"/>
  <c r="N18" i="4"/>
  <c r="O18" i="4"/>
  <c r="P18" i="4"/>
  <c r="M13" i="4"/>
  <c r="N13" i="4"/>
  <c r="O13" i="4"/>
  <c r="P13" i="4"/>
  <c r="M14" i="4"/>
  <c r="N14" i="4"/>
  <c r="O14" i="4"/>
  <c r="P14" i="4"/>
  <c r="N12" i="4"/>
  <c r="N19" i="4" s="1"/>
  <c r="O12" i="4"/>
  <c r="P12" i="4"/>
  <c r="M12" i="4"/>
  <c r="I58" i="4"/>
  <c r="I59" i="4"/>
  <c r="I57" i="4"/>
  <c r="I48" i="4"/>
  <c r="I49" i="4"/>
  <c r="I50" i="4"/>
  <c r="I51" i="4"/>
  <c r="I52" i="4"/>
  <c r="I53" i="4"/>
  <c r="I47" i="4"/>
  <c r="I40" i="4"/>
  <c r="I41" i="4"/>
  <c r="I42" i="4"/>
  <c r="I43" i="4"/>
  <c r="I39" i="4"/>
  <c r="I29" i="4"/>
  <c r="I30" i="4"/>
  <c r="I31" i="4"/>
  <c r="I32" i="4"/>
  <c r="I33" i="4"/>
  <c r="I34" i="4"/>
  <c r="I35" i="4"/>
  <c r="I28" i="4"/>
  <c r="I23" i="4"/>
  <c r="I24" i="4"/>
  <c r="I22" i="4"/>
  <c r="I13" i="4"/>
  <c r="I14" i="4"/>
  <c r="I15" i="4"/>
  <c r="I16" i="4"/>
  <c r="I17" i="4"/>
  <c r="I18" i="4"/>
  <c r="I12" i="4"/>
  <c r="K13" i="4"/>
  <c r="K14" i="4"/>
  <c r="K15" i="4"/>
  <c r="K16" i="4"/>
  <c r="K17" i="4"/>
  <c r="K18" i="4"/>
  <c r="K22" i="4"/>
  <c r="K23" i="4"/>
  <c r="K24" i="4"/>
  <c r="K28" i="4"/>
  <c r="K29" i="4"/>
  <c r="K30" i="4"/>
  <c r="K31" i="4"/>
  <c r="K32" i="4"/>
  <c r="K33" i="4"/>
  <c r="K34" i="4"/>
  <c r="K35" i="4"/>
  <c r="K39" i="4"/>
  <c r="K40" i="4"/>
  <c r="K41" i="4"/>
  <c r="K42" i="4"/>
  <c r="K43" i="4"/>
  <c r="K47" i="4"/>
  <c r="K48" i="4"/>
  <c r="K49" i="4"/>
  <c r="K50" i="4"/>
  <c r="K51" i="4"/>
  <c r="K52" i="4"/>
  <c r="K53" i="4"/>
  <c r="K57" i="4"/>
  <c r="K58" i="4"/>
  <c r="K59" i="4"/>
  <c r="K61" i="4"/>
  <c r="K12" i="4"/>
  <c r="H62" i="6" l="1"/>
  <c r="H62" i="11"/>
  <c r="N44" i="23"/>
  <c r="I36" i="9"/>
  <c r="H62" i="9"/>
  <c r="M60" i="11"/>
  <c r="I60" i="11"/>
  <c r="I25" i="12"/>
  <c r="H62" i="13"/>
  <c r="I60" i="13"/>
  <c r="I60" i="15"/>
  <c r="I25" i="16"/>
  <c r="H62" i="17"/>
  <c r="H62" i="23"/>
  <c r="I25" i="6"/>
  <c r="I60" i="10"/>
  <c r="I25" i="11"/>
  <c r="H62" i="12"/>
  <c r="I25" i="15"/>
  <c r="H62" i="20"/>
  <c r="H62" i="22"/>
  <c r="I60" i="6"/>
  <c r="P36" i="10"/>
  <c r="M54" i="10"/>
  <c r="M60" i="10"/>
  <c r="M19" i="11"/>
  <c r="M25" i="11"/>
  <c r="P19" i="14"/>
  <c r="I19" i="14"/>
  <c r="P25" i="14"/>
  <c r="P36" i="14"/>
  <c r="M19" i="15"/>
  <c r="M25" i="15"/>
  <c r="P19" i="18"/>
  <c r="P25" i="18"/>
  <c r="P36" i="18"/>
  <c r="P44" i="18"/>
  <c r="M54" i="18"/>
  <c r="M60" i="18"/>
  <c r="M19" i="10"/>
  <c r="M25" i="10"/>
  <c r="I25" i="10"/>
  <c r="I25" i="14"/>
  <c r="M44" i="14"/>
  <c r="N44" i="14"/>
  <c r="M19" i="18"/>
  <c r="M25" i="18"/>
  <c r="I25" i="18"/>
  <c r="M36" i="18"/>
  <c r="I60" i="19"/>
  <c r="M44" i="18"/>
  <c r="N44" i="18"/>
  <c r="N54" i="18"/>
  <c r="N60" i="18"/>
  <c r="N19" i="20"/>
  <c r="N25" i="20"/>
  <c r="N36" i="20"/>
  <c r="I36" i="20"/>
  <c r="O54" i="20"/>
  <c r="I60" i="20"/>
  <c r="O60" i="20"/>
  <c r="N19" i="22"/>
  <c r="N25" i="22"/>
  <c r="N36" i="22"/>
  <c r="I36" i="22"/>
  <c r="O54" i="22"/>
  <c r="I60" i="22"/>
  <c r="O60" i="22"/>
  <c r="P19" i="24"/>
  <c r="P25" i="24"/>
  <c r="P36" i="24"/>
  <c r="P44" i="24"/>
  <c r="M54" i="24"/>
  <c r="M60" i="24"/>
  <c r="O60" i="4"/>
  <c r="O54" i="4"/>
  <c r="O44" i="4"/>
  <c r="O36" i="4"/>
  <c r="O25" i="4"/>
  <c r="P19" i="6"/>
  <c r="I19" i="6"/>
  <c r="P25" i="6"/>
  <c r="P36" i="6"/>
  <c r="P44" i="6"/>
  <c r="M54" i="6"/>
  <c r="M60" i="6"/>
  <c r="H62" i="10"/>
  <c r="P36" i="12"/>
  <c r="P44" i="12"/>
  <c r="M54" i="12"/>
  <c r="M60" i="12"/>
  <c r="I60" i="12"/>
  <c r="M19" i="13"/>
  <c r="M25" i="13"/>
  <c r="I25" i="13"/>
  <c r="M36" i="13"/>
  <c r="M44" i="13"/>
  <c r="N44" i="13"/>
  <c r="N54" i="13"/>
  <c r="N60" i="13"/>
  <c r="H62" i="14"/>
  <c r="O54" i="14"/>
  <c r="I60" i="14"/>
  <c r="O60" i="14"/>
  <c r="P36" i="16"/>
  <c r="P44" i="16"/>
  <c r="M54" i="16"/>
  <c r="M60" i="16"/>
  <c r="I60" i="16"/>
  <c r="M19" i="17"/>
  <c r="M25" i="17"/>
  <c r="I25" i="17"/>
  <c r="M36" i="17"/>
  <c r="M44" i="17"/>
  <c r="N44" i="17"/>
  <c r="N54" i="17"/>
  <c r="N60" i="17"/>
  <c r="H62" i="18"/>
  <c r="I60" i="18"/>
  <c r="O19" i="19"/>
  <c r="O25" i="19"/>
  <c r="O36" i="19"/>
  <c r="H62" i="19"/>
  <c r="O44" i="19"/>
  <c r="P54" i="19"/>
  <c r="P60" i="19"/>
  <c r="M19" i="24"/>
  <c r="M25" i="24"/>
  <c r="I25" i="24"/>
  <c r="M36" i="24"/>
  <c r="M44" i="24"/>
  <c r="N44" i="24"/>
  <c r="N54" i="24"/>
  <c r="N60" i="24"/>
  <c r="I19" i="10"/>
  <c r="I54" i="11"/>
  <c r="I19" i="12"/>
  <c r="I44" i="19"/>
  <c r="M36" i="6"/>
  <c r="M44" i="6"/>
  <c r="N60" i="6"/>
  <c r="O19" i="9"/>
  <c r="O36" i="9"/>
  <c r="M36" i="10"/>
  <c r="M44" i="10"/>
  <c r="N54" i="10"/>
  <c r="M36" i="11"/>
  <c r="N54" i="11"/>
  <c r="N19" i="12"/>
  <c r="M36" i="12"/>
  <c r="M44" i="12"/>
  <c r="N54" i="12"/>
  <c r="N25" i="13"/>
  <c r="I36" i="13"/>
  <c r="O60" i="13"/>
  <c r="M36" i="14"/>
  <c r="M36" i="16"/>
  <c r="N19" i="17"/>
  <c r="N25" i="17"/>
  <c r="I36" i="17"/>
  <c r="O60" i="17"/>
  <c r="I19" i="19"/>
  <c r="M54" i="19"/>
  <c r="M60" i="19"/>
  <c r="O19" i="20"/>
  <c r="O36" i="20"/>
  <c r="O44" i="20"/>
  <c r="I44" i="20"/>
  <c r="P54" i="20"/>
  <c r="O19" i="22"/>
  <c r="O25" i="22"/>
  <c r="O44" i="22"/>
  <c r="N19" i="23"/>
  <c r="N25" i="23"/>
  <c r="N62" i="23" s="1"/>
  <c r="N36" i="23"/>
  <c r="O60" i="23"/>
  <c r="P19" i="25"/>
  <c r="I19" i="25"/>
  <c r="P44" i="25"/>
  <c r="M60" i="25"/>
  <c r="P19" i="4"/>
  <c r="M60" i="4"/>
  <c r="M44" i="4"/>
  <c r="N19" i="6"/>
  <c r="N25" i="6"/>
  <c r="N36" i="6"/>
  <c r="I36" i="6"/>
  <c r="O54" i="6"/>
  <c r="O60" i="6"/>
  <c r="P19" i="9"/>
  <c r="I19" i="9"/>
  <c r="P25" i="9"/>
  <c r="P36" i="9"/>
  <c r="P44" i="9"/>
  <c r="M54" i="9"/>
  <c r="I54" i="9"/>
  <c r="M60" i="9"/>
  <c r="O19" i="10"/>
  <c r="O25" i="10"/>
  <c r="N36" i="10"/>
  <c r="N44" i="10"/>
  <c r="O44" i="10"/>
  <c r="O54" i="10"/>
  <c r="O60" i="10"/>
  <c r="O19" i="11"/>
  <c r="O25" i="11"/>
  <c r="N36" i="11"/>
  <c r="N44" i="11"/>
  <c r="O44" i="11"/>
  <c r="O54" i="11"/>
  <c r="O60" i="11"/>
  <c r="O19" i="12"/>
  <c r="O25" i="12"/>
  <c r="N36" i="12"/>
  <c r="N44" i="12"/>
  <c r="O44" i="12"/>
  <c r="O54" i="12"/>
  <c r="O60" i="12"/>
  <c r="O19" i="13"/>
  <c r="O25" i="13"/>
  <c r="O36" i="13"/>
  <c r="O44" i="13"/>
  <c r="I44" i="13"/>
  <c r="P54" i="13"/>
  <c r="P60" i="13"/>
  <c r="N19" i="14"/>
  <c r="N25" i="14"/>
  <c r="N36" i="14"/>
  <c r="I36" i="14"/>
  <c r="I19" i="15"/>
  <c r="M36" i="15"/>
  <c r="M44" i="15"/>
  <c r="M62" i="15" s="1"/>
  <c r="N54" i="15"/>
  <c r="N60" i="15"/>
  <c r="N19" i="16"/>
  <c r="N25" i="16"/>
  <c r="I19" i="18"/>
  <c r="I54" i="18"/>
  <c r="I19" i="24"/>
  <c r="I54" i="24"/>
  <c r="I54" i="6"/>
  <c r="I54" i="10"/>
  <c r="I19" i="11"/>
  <c r="I54" i="12"/>
  <c r="I54" i="16"/>
  <c r="I44" i="25"/>
  <c r="M19" i="6"/>
  <c r="M25" i="6"/>
  <c r="N44" i="6"/>
  <c r="N54" i="6"/>
  <c r="O25" i="9"/>
  <c r="O44" i="9"/>
  <c r="I44" i="9"/>
  <c r="P54" i="9"/>
  <c r="P62" i="9" s="1"/>
  <c r="P60" i="9"/>
  <c r="N19" i="10"/>
  <c r="N25" i="10"/>
  <c r="N60" i="10"/>
  <c r="N62" i="10" s="1"/>
  <c r="N19" i="11"/>
  <c r="N25" i="11"/>
  <c r="M44" i="11"/>
  <c r="N60" i="11"/>
  <c r="N62" i="11" s="1"/>
  <c r="N25" i="12"/>
  <c r="N60" i="12"/>
  <c r="N19" i="13"/>
  <c r="N36" i="13"/>
  <c r="N62" i="13" s="1"/>
  <c r="O54" i="13"/>
  <c r="M19" i="14"/>
  <c r="M25" i="14"/>
  <c r="I54" i="15"/>
  <c r="I19" i="16"/>
  <c r="M44" i="16"/>
  <c r="N54" i="16"/>
  <c r="N60" i="16"/>
  <c r="N36" i="17"/>
  <c r="O54" i="17"/>
  <c r="I60" i="17"/>
  <c r="P19" i="19"/>
  <c r="P25" i="19"/>
  <c r="P36" i="19"/>
  <c r="P44" i="19"/>
  <c r="I54" i="19"/>
  <c r="O25" i="20"/>
  <c r="P60" i="20"/>
  <c r="O36" i="22"/>
  <c r="I44" i="22"/>
  <c r="P54" i="22"/>
  <c r="P60" i="22"/>
  <c r="I36" i="23"/>
  <c r="O54" i="23"/>
  <c r="I60" i="23"/>
  <c r="P25" i="25"/>
  <c r="P36" i="25"/>
  <c r="M54" i="25"/>
  <c r="I54" i="25"/>
  <c r="O19" i="6"/>
  <c r="O25" i="6"/>
  <c r="O36" i="6"/>
  <c r="O44" i="6"/>
  <c r="I44" i="6"/>
  <c r="P54" i="6"/>
  <c r="P60" i="6"/>
  <c r="P62" i="6" s="1"/>
  <c r="M19" i="9"/>
  <c r="M25" i="9"/>
  <c r="I25" i="9"/>
  <c r="M36" i="9"/>
  <c r="M62" i="9" s="1"/>
  <c r="M44" i="9"/>
  <c r="N44" i="9"/>
  <c r="N54" i="9"/>
  <c r="N60" i="9"/>
  <c r="N62" i="9" s="1"/>
  <c r="P19" i="10"/>
  <c r="P25" i="10"/>
  <c r="I36" i="10"/>
  <c r="O36" i="10"/>
  <c r="P44" i="10"/>
  <c r="I44" i="10"/>
  <c r="P54" i="10"/>
  <c r="P60" i="10"/>
  <c r="P62" i="10" s="1"/>
  <c r="P19" i="11"/>
  <c r="P25" i="11"/>
  <c r="I36" i="11"/>
  <c r="O36" i="11"/>
  <c r="I44" i="11"/>
  <c r="P54" i="11"/>
  <c r="P60" i="11"/>
  <c r="P19" i="12"/>
  <c r="P62" i="12" s="1"/>
  <c r="P25" i="12"/>
  <c r="I36" i="12"/>
  <c r="O36" i="12"/>
  <c r="I44" i="12"/>
  <c r="I62" i="12" s="1"/>
  <c r="P54" i="12"/>
  <c r="P60" i="12"/>
  <c r="P19" i="13"/>
  <c r="I19" i="13"/>
  <c r="P25" i="13"/>
  <c r="P36" i="13"/>
  <c r="P44" i="13"/>
  <c r="M54" i="13"/>
  <c r="M62" i="13" s="1"/>
  <c r="I54" i="13"/>
  <c r="M60" i="13"/>
  <c r="O19" i="14"/>
  <c r="O25" i="14"/>
  <c r="O62" i="14" s="1"/>
  <c r="O36" i="14"/>
  <c r="O44" i="14"/>
  <c r="I44" i="14"/>
  <c r="P54" i="14"/>
  <c r="P60" i="14"/>
  <c r="N19" i="15"/>
  <c r="N25" i="15"/>
  <c r="P44" i="14"/>
  <c r="M54" i="14"/>
  <c r="I54" i="14"/>
  <c r="M60" i="14"/>
  <c r="O19" i="15"/>
  <c r="O25" i="15"/>
  <c r="N36" i="15"/>
  <c r="N44" i="15"/>
  <c r="O44" i="15"/>
  <c r="H62" i="15"/>
  <c r="O54" i="15"/>
  <c r="O60" i="15"/>
  <c r="O19" i="16"/>
  <c r="O25" i="16"/>
  <c r="N36" i="16"/>
  <c r="N44" i="16"/>
  <c r="O44" i="16"/>
  <c r="H62" i="16"/>
  <c r="O54" i="16"/>
  <c r="O60" i="16"/>
  <c r="O19" i="17"/>
  <c r="O25" i="17"/>
  <c r="O36" i="17"/>
  <c r="O44" i="17"/>
  <c r="I44" i="17"/>
  <c r="P54" i="17"/>
  <c r="P60" i="17"/>
  <c r="N19" i="18"/>
  <c r="N25" i="18"/>
  <c r="N62" i="18" s="1"/>
  <c r="N36" i="18"/>
  <c r="I36" i="18"/>
  <c r="O54" i="18"/>
  <c r="O60" i="18"/>
  <c r="M19" i="19"/>
  <c r="M25" i="19"/>
  <c r="I25" i="19"/>
  <c r="M36" i="19"/>
  <c r="M62" i="19" s="1"/>
  <c r="M44" i="19"/>
  <c r="N44" i="19"/>
  <c r="N54" i="19"/>
  <c r="N60" i="19"/>
  <c r="P19" i="20"/>
  <c r="I19" i="20"/>
  <c r="P25" i="20"/>
  <c r="P36" i="20"/>
  <c r="P62" i="20" s="1"/>
  <c r="P44" i="20"/>
  <c r="M54" i="20"/>
  <c r="I54" i="20"/>
  <c r="M60" i="20"/>
  <c r="P19" i="22"/>
  <c r="I19" i="22"/>
  <c r="P25" i="22"/>
  <c r="P36" i="22"/>
  <c r="P62" i="22" s="1"/>
  <c r="P44" i="22"/>
  <c r="M54" i="22"/>
  <c r="I54" i="22"/>
  <c r="M60" i="22"/>
  <c r="O19" i="23"/>
  <c r="O25" i="23"/>
  <c r="O36" i="23"/>
  <c r="O44" i="23"/>
  <c r="I44" i="23"/>
  <c r="P54" i="23"/>
  <c r="P60" i="23"/>
  <c r="N19" i="24"/>
  <c r="N62" i="24" s="1"/>
  <c r="N25" i="24"/>
  <c r="N36" i="24"/>
  <c r="I36" i="24"/>
  <c r="O54" i="24"/>
  <c r="O60" i="24"/>
  <c r="M19" i="25"/>
  <c r="M25" i="25"/>
  <c r="I25" i="25"/>
  <c r="M36" i="25"/>
  <c r="M44" i="25"/>
  <c r="N44" i="25"/>
  <c r="N54" i="25"/>
  <c r="N60" i="25"/>
  <c r="N54" i="14"/>
  <c r="N60" i="14"/>
  <c r="P19" i="15"/>
  <c r="P25" i="15"/>
  <c r="I36" i="15"/>
  <c r="O36" i="15"/>
  <c r="P44" i="15"/>
  <c r="I44" i="15"/>
  <c r="P54" i="15"/>
  <c r="P60" i="15"/>
  <c r="P19" i="16"/>
  <c r="P62" i="16" s="1"/>
  <c r="P25" i="16"/>
  <c r="I36" i="16"/>
  <c r="O36" i="16"/>
  <c r="I44" i="16"/>
  <c r="P54" i="16"/>
  <c r="P60" i="16"/>
  <c r="P19" i="17"/>
  <c r="I19" i="17"/>
  <c r="P25" i="17"/>
  <c r="P36" i="17"/>
  <c r="P44" i="17"/>
  <c r="M54" i="17"/>
  <c r="M62" i="17" s="1"/>
  <c r="I54" i="17"/>
  <c r="M60" i="17"/>
  <c r="O19" i="18"/>
  <c r="O25" i="18"/>
  <c r="O36" i="18"/>
  <c r="O44" i="18"/>
  <c r="I44" i="18"/>
  <c r="P54" i="18"/>
  <c r="P62" i="18" s="1"/>
  <c r="P60" i="18"/>
  <c r="N19" i="19"/>
  <c r="N25" i="19"/>
  <c r="N36" i="19"/>
  <c r="I36" i="19"/>
  <c r="O54" i="19"/>
  <c r="O60" i="19"/>
  <c r="M19" i="20"/>
  <c r="M25" i="20"/>
  <c r="I25" i="20"/>
  <c r="M36" i="20"/>
  <c r="M44" i="20"/>
  <c r="N44" i="20"/>
  <c r="N54" i="20"/>
  <c r="N60" i="20"/>
  <c r="M19" i="22"/>
  <c r="M25" i="22"/>
  <c r="I25" i="22"/>
  <c r="M36" i="22"/>
  <c r="M44" i="22"/>
  <c r="N44" i="22"/>
  <c r="N54" i="22"/>
  <c r="N60" i="22"/>
  <c r="P19" i="23"/>
  <c r="I19" i="23"/>
  <c r="P25" i="23"/>
  <c r="P36" i="23"/>
  <c r="P44" i="23"/>
  <c r="P62" i="23" s="1"/>
  <c r="M54" i="23"/>
  <c r="I54" i="23"/>
  <c r="M60" i="23"/>
  <c r="O19" i="24"/>
  <c r="O25" i="24"/>
  <c r="O36" i="24"/>
  <c r="O44" i="24"/>
  <c r="I44" i="24"/>
  <c r="I62" i="24" s="1"/>
  <c r="P54" i="24"/>
  <c r="P60" i="24"/>
  <c r="N19" i="25"/>
  <c r="N25" i="25"/>
  <c r="N36" i="25"/>
  <c r="I36" i="25"/>
  <c r="O54" i="25"/>
  <c r="O60" i="25"/>
  <c r="O62" i="25" s="1"/>
  <c r="O19" i="27"/>
  <c r="N36" i="28"/>
  <c r="O44" i="28"/>
  <c r="M60" i="28"/>
  <c r="O25" i="27"/>
  <c r="M60" i="27"/>
  <c r="O36" i="27"/>
  <c r="P44" i="27"/>
  <c r="N60" i="27"/>
  <c r="P25" i="26"/>
  <c r="I25" i="26"/>
  <c r="N60" i="26"/>
  <c r="N25" i="28"/>
  <c r="M54" i="28"/>
  <c r="P60" i="28"/>
  <c r="N19" i="28"/>
  <c r="P28" i="5"/>
  <c r="I63" i="5"/>
  <c r="O63" i="5"/>
  <c r="P19" i="29"/>
  <c r="P25" i="29"/>
  <c r="P36" i="29"/>
  <c r="M44" i="29"/>
  <c r="O54" i="29"/>
  <c r="I60" i="29"/>
  <c r="O60" i="29"/>
  <c r="O25" i="29"/>
  <c r="N60" i="29"/>
  <c r="I36" i="26"/>
  <c r="P44" i="26"/>
  <c r="N54" i="26"/>
  <c r="P19" i="26"/>
  <c r="O36" i="26"/>
  <c r="M60" i="26"/>
  <c r="N36" i="27"/>
  <c r="P19" i="27"/>
  <c r="P25" i="27"/>
  <c r="P36" i="27"/>
  <c r="M44" i="27"/>
  <c r="N44" i="27"/>
  <c r="O54" i="27"/>
  <c r="I60" i="27"/>
  <c r="O60" i="27"/>
  <c r="N19" i="27"/>
  <c r="P60" i="27"/>
  <c r="I22" i="5"/>
  <c r="P39" i="5"/>
  <c r="M47" i="5"/>
  <c r="N47" i="5"/>
  <c r="O57" i="5"/>
  <c r="P22" i="5"/>
  <c r="O28" i="5"/>
  <c r="N63" i="5"/>
  <c r="I60" i="28"/>
  <c r="N25" i="27"/>
  <c r="O44" i="27"/>
  <c r="M54" i="27"/>
  <c r="M36" i="27"/>
  <c r="P54" i="27"/>
  <c r="N54" i="27"/>
  <c r="O19" i="26"/>
  <c r="O25" i="26"/>
  <c r="N36" i="26"/>
  <c r="I44" i="26"/>
  <c r="M54" i="26"/>
  <c r="I54" i="26"/>
  <c r="I60" i="26"/>
  <c r="N19" i="26"/>
  <c r="N25" i="26"/>
  <c r="M36" i="26"/>
  <c r="N44" i="26"/>
  <c r="O44" i="26"/>
  <c r="P54" i="26"/>
  <c r="P60" i="26"/>
  <c r="M19" i="26"/>
  <c r="I19" i="26"/>
  <c r="M25" i="26"/>
  <c r="P36" i="26"/>
  <c r="M44" i="26"/>
  <c r="O54" i="26"/>
  <c r="O60" i="26"/>
  <c r="I36" i="27"/>
  <c r="I44" i="27"/>
  <c r="I54" i="27"/>
  <c r="M19" i="27"/>
  <c r="M25" i="27"/>
  <c r="I25" i="27"/>
  <c r="I19" i="27"/>
  <c r="M25" i="28"/>
  <c r="I36" i="28"/>
  <c r="O19" i="29"/>
  <c r="O36" i="29"/>
  <c r="P44" i="29"/>
  <c r="N54" i="29"/>
  <c r="N19" i="29"/>
  <c r="N25" i="29"/>
  <c r="N36" i="29"/>
  <c r="O44" i="29"/>
  <c r="M54" i="29"/>
  <c r="M60" i="29"/>
  <c r="M25" i="29"/>
  <c r="M36" i="29"/>
  <c r="P54" i="29"/>
  <c r="P60" i="29"/>
  <c r="I44" i="28"/>
  <c r="I54" i="28"/>
  <c r="M19" i="28"/>
  <c r="I25" i="28"/>
  <c r="M36" i="28"/>
  <c r="P54" i="28"/>
  <c r="P19" i="28"/>
  <c r="I19" i="28"/>
  <c r="P25" i="28"/>
  <c r="P36" i="28"/>
  <c r="M44" i="28"/>
  <c r="N44" i="28"/>
  <c r="O54" i="28"/>
  <c r="O60" i="28"/>
  <c r="O19" i="28"/>
  <c r="O25" i="28"/>
  <c r="O36" i="28"/>
  <c r="P44" i="28"/>
  <c r="N54" i="28"/>
  <c r="N60" i="28"/>
  <c r="M19" i="29"/>
  <c r="I25" i="29"/>
  <c r="I19" i="29"/>
  <c r="N44" i="29"/>
  <c r="I36" i="29"/>
  <c r="I44" i="29"/>
  <c r="I54" i="29"/>
  <c r="O22" i="5"/>
  <c r="O39" i="5"/>
  <c r="P47" i="5"/>
  <c r="N57" i="5"/>
  <c r="N22" i="5"/>
  <c r="N28" i="5"/>
  <c r="N39" i="5"/>
  <c r="I39" i="5"/>
  <c r="O47" i="5"/>
  <c r="I47" i="5"/>
  <c r="M57" i="5"/>
  <c r="I57" i="5"/>
  <c r="M63" i="5"/>
  <c r="M22" i="5"/>
  <c r="M28" i="5"/>
  <c r="I28" i="5"/>
  <c r="M39" i="5"/>
  <c r="P57" i="5"/>
  <c r="P63" i="5"/>
  <c r="P62" i="25"/>
  <c r="M62" i="24"/>
  <c r="I62" i="20"/>
  <c r="M62" i="18"/>
  <c r="M62" i="16"/>
  <c r="O62" i="16"/>
  <c r="P62" i="13"/>
  <c r="M62" i="11"/>
  <c r="O62" i="6"/>
  <c r="N60" i="4"/>
  <c r="N44" i="4"/>
  <c r="I44" i="4"/>
  <c r="O19" i="4"/>
  <c r="M19" i="4"/>
  <c r="M54" i="4"/>
  <c r="N36" i="4"/>
  <c r="N25" i="4"/>
  <c r="M36" i="4"/>
  <c r="I36" i="4"/>
  <c r="N54" i="4"/>
  <c r="I25" i="4"/>
  <c r="I19" i="4"/>
  <c r="P60" i="4"/>
  <c r="P54" i="4"/>
  <c r="P44" i="4"/>
  <c r="P36" i="4"/>
  <c r="P25" i="4"/>
  <c r="M25" i="4"/>
  <c r="I60" i="4"/>
  <c r="I54" i="4"/>
  <c r="M62" i="23" l="1"/>
  <c r="N62" i="22"/>
  <c r="P62" i="15"/>
  <c r="M62" i="14"/>
  <c r="P62" i="11"/>
  <c r="I62" i="11"/>
  <c r="I62" i="23"/>
  <c r="P62" i="24"/>
  <c r="O62" i="22"/>
  <c r="P62" i="17"/>
  <c r="M62" i="25"/>
  <c r="M62" i="20"/>
  <c r="I62" i="19"/>
  <c r="N62" i="16"/>
  <c r="I62" i="15"/>
  <c r="I62" i="10"/>
  <c r="I62" i="18"/>
  <c r="N62" i="15"/>
  <c r="O62" i="13"/>
  <c r="O62" i="12"/>
  <c r="N62" i="12"/>
  <c r="O62" i="20"/>
  <c r="N62" i="17"/>
  <c r="M62" i="12"/>
  <c r="O62" i="9"/>
  <c r="M62" i="6"/>
  <c r="N62" i="14"/>
  <c r="M62" i="10"/>
  <c r="N62" i="25"/>
  <c r="O62" i="24"/>
  <c r="M62" i="22"/>
  <c r="N62" i="19"/>
  <c r="O62" i="18"/>
  <c r="I62" i="17"/>
  <c r="P62" i="14"/>
  <c r="O62" i="23"/>
  <c r="I62" i="25"/>
  <c r="O62" i="11"/>
  <c r="O62" i="10"/>
  <c r="I62" i="13"/>
  <c r="N62" i="20"/>
  <c r="O62" i="19"/>
  <c r="I62" i="22"/>
  <c r="O62" i="15"/>
  <c r="I62" i="14"/>
  <c r="P62" i="19"/>
  <c r="I62" i="9"/>
  <c r="I62" i="16"/>
  <c r="I62" i="6"/>
  <c r="O62" i="17"/>
  <c r="N62" i="6"/>
  <c r="O62" i="4"/>
  <c r="N62" i="26"/>
  <c r="P65" i="5"/>
  <c r="I62" i="26"/>
  <c r="O62" i="27"/>
  <c r="I62" i="27"/>
  <c r="M62" i="27"/>
  <c r="N62" i="27"/>
  <c r="P62" i="27"/>
  <c r="M62" i="28"/>
  <c r="P62" i="28"/>
  <c r="N62" i="29"/>
  <c r="P62" i="29"/>
  <c r="N62" i="28"/>
  <c r="O62" i="28"/>
  <c r="I62" i="28"/>
  <c r="O62" i="26"/>
  <c r="P62" i="26"/>
  <c r="M65" i="5"/>
  <c r="I65" i="5"/>
  <c r="I62" i="29"/>
  <c r="M62" i="29"/>
  <c r="O62" i="29"/>
  <c r="M62" i="26"/>
  <c r="O65" i="5"/>
  <c r="N65" i="5"/>
  <c r="M62" i="4"/>
  <c r="N62" i="4"/>
  <c r="P62" i="4"/>
  <c r="I62" i="4"/>
  <c r="IB301" i="4" l="1"/>
  <c r="IB300" i="4"/>
  <c r="IB299" i="4"/>
  <c r="IB298" i="4"/>
  <c r="IB297" i="4"/>
  <c r="IB296" i="4"/>
  <c r="IB295" i="4"/>
  <c r="IB294" i="4"/>
  <c r="IB293" i="4"/>
  <c r="IB292" i="4"/>
  <c r="IB291" i="4"/>
  <c r="IB290" i="4"/>
  <c r="IB289" i="4"/>
  <c r="IB288" i="4"/>
  <c r="IB287" i="4"/>
  <c r="IB286" i="4"/>
  <c r="IB285" i="4"/>
  <c r="IB284" i="4"/>
  <c r="IB283" i="4"/>
  <c r="IB282" i="4"/>
  <c r="IB281" i="4"/>
  <c r="IB280" i="4"/>
  <c r="IB279" i="4"/>
  <c r="IB278" i="4"/>
  <c r="IB277" i="4"/>
  <c r="IB276" i="4"/>
  <c r="IB275" i="4"/>
  <c r="IB274" i="4"/>
  <c r="IB273" i="4"/>
  <c r="IB272" i="4"/>
  <c r="IB271" i="4"/>
  <c r="IB270" i="4"/>
  <c r="IB269" i="4"/>
  <c r="IB268" i="4"/>
  <c r="IB267" i="4"/>
  <c r="IB266" i="4"/>
  <c r="IB265" i="4"/>
  <c r="IB264" i="4"/>
  <c r="IB263" i="4"/>
  <c r="IB262" i="4"/>
  <c r="IB261" i="4"/>
  <c r="IB260" i="4"/>
  <c r="IB259" i="4"/>
  <c r="IB258" i="4"/>
  <c r="IB257" i="4"/>
  <c r="IB256" i="4"/>
  <c r="IB255" i="4"/>
  <c r="IB254" i="4"/>
  <c r="IB253" i="4"/>
  <c r="IB252" i="4"/>
  <c r="IB251" i="4"/>
  <c r="IB250" i="4"/>
  <c r="IB249" i="4"/>
  <c r="IB248" i="4"/>
  <c r="IB247" i="4"/>
  <c r="IB246" i="4"/>
  <c r="IB245" i="4"/>
  <c r="IB244" i="4"/>
  <c r="IB243" i="4"/>
  <c r="IB242" i="4"/>
  <c r="IB241" i="4"/>
  <c r="IB240" i="4"/>
  <c r="IB239" i="4"/>
  <c r="IB238" i="4"/>
  <c r="IB237" i="4"/>
  <c r="IB236" i="4"/>
  <c r="IB235" i="4"/>
  <c r="IB234" i="4"/>
  <c r="IB233" i="4"/>
  <c r="IB232" i="4"/>
  <c r="IB231" i="4"/>
  <c r="IB230" i="4"/>
  <c r="IB229" i="4"/>
  <c r="IB228" i="4"/>
  <c r="IB227" i="4"/>
  <c r="IB226" i="4"/>
  <c r="IB225" i="4"/>
  <c r="IB224" i="4"/>
  <c r="IB223" i="4"/>
  <c r="IB222" i="4"/>
  <c r="IB221" i="4"/>
  <c r="IB220" i="4"/>
  <c r="IB219" i="4"/>
  <c r="IB218" i="4"/>
  <c r="IB217" i="4"/>
  <c r="IB216" i="4"/>
  <c r="IB215" i="4"/>
  <c r="IB214" i="4"/>
  <c r="IB213" i="4"/>
  <c r="IB212" i="4"/>
  <c r="IB211" i="4"/>
  <c r="IB210" i="4"/>
  <c r="IB209" i="4"/>
  <c r="IB208" i="4"/>
  <c r="IB207" i="4"/>
  <c r="IB206" i="4"/>
  <c r="IB205" i="4"/>
  <c r="IB204" i="4"/>
  <c r="IB203" i="4"/>
  <c r="IB202" i="4"/>
  <c r="IB201" i="4"/>
  <c r="IB200" i="4"/>
  <c r="IB199" i="4"/>
  <c r="IB198" i="4"/>
  <c r="IB197" i="4"/>
  <c r="IB196" i="4"/>
  <c r="IB195" i="4"/>
  <c r="IB194" i="4"/>
  <c r="IB193" i="4"/>
  <c r="IB192" i="4"/>
  <c r="IB191" i="4"/>
  <c r="IB190" i="4"/>
  <c r="IB189" i="4"/>
  <c r="IB188" i="4"/>
  <c r="IB187" i="4"/>
  <c r="IB186" i="4"/>
  <c r="IB185" i="4"/>
  <c r="IB184" i="4"/>
  <c r="IB183" i="4"/>
  <c r="IB182" i="4"/>
  <c r="IB181" i="4"/>
  <c r="IB180" i="4"/>
  <c r="IB179" i="4"/>
  <c r="IB178" i="4"/>
  <c r="IB177" i="4"/>
  <c r="IB176" i="4"/>
  <c r="IB175" i="4"/>
  <c r="IB174" i="4"/>
  <c r="IB173" i="4"/>
  <c r="IB172" i="4"/>
  <c r="IB171" i="4"/>
  <c r="IB170" i="4"/>
  <c r="IB169" i="4"/>
  <c r="IB168" i="4"/>
  <c r="IB167" i="4"/>
  <c r="IB166" i="4"/>
  <c r="IB165" i="4"/>
  <c r="IB164" i="4"/>
  <c r="IB163" i="4"/>
  <c r="IB162" i="4"/>
  <c r="IB161" i="4"/>
  <c r="IB160" i="4"/>
  <c r="IB159" i="4"/>
  <c r="IB158" i="4"/>
  <c r="IB157" i="4"/>
  <c r="IB156" i="4"/>
  <c r="IB155" i="4"/>
  <c r="IB154" i="4"/>
  <c r="IB153" i="4"/>
  <c r="IB152" i="4"/>
  <c r="IB151" i="4"/>
  <c r="IB150" i="4"/>
  <c r="IB149" i="4"/>
  <c r="IB148" i="4"/>
  <c r="IB147" i="4"/>
  <c r="IB146" i="4"/>
  <c r="IB145" i="4"/>
  <c r="IB144" i="4"/>
  <c r="IB143" i="4"/>
  <c r="IB142" i="4"/>
  <c r="IB141" i="4"/>
  <c r="IB140" i="4"/>
  <c r="IB139" i="4"/>
  <c r="IB138" i="4"/>
  <c r="IB137" i="4"/>
  <c r="IB136" i="4"/>
  <c r="IB135" i="4"/>
  <c r="IB134" i="4"/>
  <c r="IB133" i="4"/>
  <c r="IB132" i="4"/>
  <c r="IB131" i="4"/>
  <c r="IB130" i="4"/>
  <c r="IB129" i="4"/>
  <c r="IB128" i="4"/>
  <c r="IB127" i="4"/>
  <c r="IB126" i="4"/>
  <c r="IB125" i="4"/>
  <c r="IB124" i="4"/>
  <c r="IB123" i="4"/>
  <c r="IB122" i="4"/>
  <c r="IB121" i="4"/>
  <c r="IB120" i="4"/>
  <c r="IB119" i="4"/>
  <c r="IB118" i="4"/>
  <c r="IB117" i="4"/>
  <c r="IB116" i="4"/>
  <c r="IB115" i="4"/>
  <c r="IB114" i="4"/>
  <c r="IB113" i="4"/>
  <c r="IB112" i="4"/>
  <c r="IB111" i="4"/>
  <c r="IB110" i="4"/>
  <c r="IB109" i="4"/>
  <c r="IB108" i="4"/>
  <c r="IB107" i="4"/>
  <c r="IB106" i="4"/>
  <c r="IB105" i="4"/>
  <c r="IB104" i="4"/>
  <c r="IB103" i="4"/>
  <c r="IB102" i="4"/>
  <c r="IB101" i="4"/>
  <c r="IB100" i="4"/>
  <c r="IB99" i="4"/>
  <c r="IB98" i="4"/>
  <c r="IB97" i="4"/>
  <c r="IB96" i="4"/>
  <c r="IB95" i="4"/>
  <c r="IB94" i="4"/>
  <c r="IB93" i="4"/>
  <c r="IB92" i="4"/>
  <c r="IB91" i="4"/>
  <c r="IB90" i="4"/>
  <c r="IB89" i="4"/>
  <c r="IB88" i="4"/>
  <c r="IB87" i="4"/>
  <c r="IB86" i="4"/>
  <c r="IB85" i="4"/>
  <c r="IB84" i="4"/>
  <c r="IB83" i="4"/>
  <c r="IB82" i="4"/>
  <c r="IB81" i="4"/>
  <c r="IB80" i="4"/>
  <c r="IB79" i="4"/>
  <c r="IB78" i="4"/>
  <c r="IB77" i="4"/>
  <c r="IB76" i="4"/>
  <c r="IB75" i="4"/>
  <c r="IB74" i="4"/>
  <c r="IB73" i="4"/>
  <c r="IB72" i="4"/>
  <c r="IB71" i="4"/>
  <c r="IB70" i="4"/>
  <c r="IB69" i="4"/>
  <c r="IB68" i="4"/>
  <c r="IB67" i="4"/>
  <c r="IB66" i="4"/>
  <c r="IB65" i="4"/>
  <c r="IB64" i="4"/>
  <c r="IB63" i="4"/>
  <c r="IB62" i="4"/>
  <c r="IB61" i="4"/>
  <c r="IB60" i="4"/>
  <c r="IB59" i="4"/>
  <c r="IB58" i="4"/>
  <c r="IB57" i="4"/>
  <c r="IB56" i="4"/>
  <c r="IB55" i="4"/>
  <c r="IB54" i="4"/>
  <c r="IB53" i="4"/>
  <c r="IB52" i="4"/>
  <c r="IB51" i="4"/>
  <c r="IB50" i="4"/>
  <c r="IB49" i="4"/>
  <c r="IB48" i="4"/>
  <c r="IB47" i="4"/>
  <c r="IB46" i="4"/>
  <c r="IB45" i="4"/>
  <c r="IB44" i="4"/>
  <c r="H44" i="4"/>
  <c r="IB43" i="4"/>
  <c r="IB42" i="4"/>
  <c r="IB41" i="4"/>
  <c r="IB40" i="4"/>
  <c r="IB39" i="4"/>
  <c r="IB38" i="4"/>
  <c r="IB37" i="4"/>
  <c r="IB36" i="4"/>
  <c r="H36" i="4"/>
  <c r="IB35" i="4"/>
  <c r="IB34" i="4"/>
  <c r="IB33" i="4"/>
  <c r="IB32" i="4"/>
  <c r="IB31" i="4"/>
  <c r="IB30" i="4"/>
  <c r="IB29" i="4"/>
  <c r="IB28" i="4"/>
  <c r="IB27" i="4"/>
  <c r="IB26" i="4"/>
  <c r="IB25" i="4"/>
  <c r="IB24" i="4"/>
  <c r="IB23" i="4"/>
  <c r="IB22" i="4"/>
  <c r="IB21" i="4"/>
  <c r="IB20" i="4"/>
  <c r="IB19" i="4"/>
  <c r="IB18" i="4"/>
  <c r="IB17" i="4"/>
  <c r="IB16" i="4"/>
  <c r="IB15" i="4"/>
  <c r="IB14" i="4"/>
  <c r="IB13" i="4"/>
  <c r="IB12" i="4"/>
  <c r="IB11" i="4"/>
  <c r="IB10" i="4"/>
  <c r="IB9" i="4"/>
  <c r="IB8" i="4"/>
  <c r="IB7" i="4"/>
  <c r="IB6" i="4"/>
  <c r="IA6" i="4"/>
  <c r="H62" i="4" l="1"/>
</calcChain>
</file>

<file path=xl/comments1.xml><?xml version="1.0" encoding="utf-8"?>
<comments xmlns="http://schemas.openxmlformats.org/spreadsheetml/2006/main">
  <authors>
    <author>Автор</author>
  </authors>
  <commentList>
    <comment ref="D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  <comment ref="AQ15" authorId="0" shapeId="0">
      <text>
        <r>
          <rPr>
            <b/>
            <sz val="8"/>
            <color indexed="81"/>
            <rFont val="Tahoma"/>
            <family val="2"/>
            <charset val="204"/>
          </rPr>
          <t>кисломолочки 180</t>
        </r>
      </text>
    </comment>
  </commentList>
</comments>
</file>

<file path=xl/sharedStrings.xml><?xml version="1.0" encoding="utf-8"?>
<sst xmlns="http://schemas.openxmlformats.org/spreadsheetml/2006/main" count="2249" uniqueCount="532">
  <si>
    <t xml:space="preserve">                                                                                                       Утверждаю:</t>
  </si>
  <si>
    <t>Меню садик</t>
  </si>
  <si>
    <t>1-1</t>
  </si>
  <si>
    <t>Выход</t>
  </si>
  <si>
    <t>№ карт</t>
  </si>
  <si>
    <t>Б</t>
  </si>
  <si>
    <t>Ж</t>
  </si>
  <si>
    <t>У</t>
  </si>
  <si>
    <t>Ккал</t>
  </si>
  <si>
    <t>Цена</t>
  </si>
  <si>
    <t xml:space="preserve">Завтрак: </t>
  </si>
  <si>
    <t>Всего за завтрак:</t>
  </si>
  <si>
    <t xml:space="preserve">2-ой завтрак: </t>
  </si>
  <si>
    <t>Всего за 2-ой завтрак:</t>
  </si>
  <si>
    <t>Обед:</t>
  </si>
  <si>
    <t xml:space="preserve">Всего в обед:  </t>
  </si>
  <si>
    <t>Полдник:</t>
  </si>
  <si>
    <t>Всего за полдник:</t>
  </si>
  <si>
    <t>Ужин1:</t>
  </si>
  <si>
    <t>Всего в ужин:</t>
  </si>
  <si>
    <t>Ужин2:</t>
  </si>
  <si>
    <t>Всего во 2-ой ужин:</t>
  </si>
  <si>
    <t>ИТОГО ЗА ДЕНЬ:</t>
  </si>
  <si>
    <t xml:space="preserve">                                                                  Директор________________________Воловой И.Н.</t>
  </si>
  <si>
    <t>2016г</t>
  </si>
  <si>
    <t>01.01</t>
  </si>
  <si>
    <t>02.01</t>
  </si>
  <si>
    <t>03.01</t>
  </si>
  <si>
    <t>04.01</t>
  </si>
  <si>
    <t>05.01</t>
  </si>
  <si>
    <t>06.01</t>
  </si>
  <si>
    <t>07.01</t>
  </si>
  <si>
    <t>08.01</t>
  </si>
  <si>
    <t>09.01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</si>
  <si>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</si>
  <si>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</si>
  <si>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</si>
  <si>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</si>
  <si>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</si>
  <si>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</si>
  <si>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</si>
  <si>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</si>
  <si>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</si>
  <si>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</si>
  <si>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</si>
  <si>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</si>
  <si>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</si>
  <si>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</si>
  <si>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</si>
  <si>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</si>
  <si>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</si>
  <si>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</si>
  <si>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29.01</t>
  </si>
  <si>
    <t>28.01</t>
  </si>
  <si>
    <t>30.01</t>
  </si>
  <si>
    <t>31.01</t>
  </si>
  <si>
    <t xml:space="preserve">                                                                                                       Руководитель </t>
  </si>
  <si>
    <t xml:space="preserve">                                                                                                        ____________________/ </t>
  </si>
  <si>
    <t>Зав. производством ______________________________</t>
  </si>
  <si>
    <t>Медработник____________________________________</t>
  </si>
  <si>
    <t>Заместитель руководителя_ ________________________</t>
  </si>
  <si>
    <t>1-2</t>
  </si>
  <si>
    <t>1-3</t>
  </si>
  <si>
    <t>1-4</t>
  </si>
  <si>
    <t>1-5</t>
  </si>
  <si>
    <t>1-6</t>
  </si>
  <si>
    <t>1-7</t>
  </si>
  <si>
    <t>2-1</t>
  </si>
  <si>
    <t>2-4</t>
  </si>
  <si>
    <t>2-5</t>
  </si>
  <si>
    <t>2-6</t>
  </si>
  <si>
    <t>2-7</t>
  </si>
  <si>
    <t>Хлеб ржаной</t>
  </si>
  <si>
    <t>Хлеб пшеничный</t>
  </si>
  <si>
    <t>Меню школа (с 7 до 11 лет)</t>
  </si>
  <si>
    <t>Масло сливочное</t>
  </si>
  <si>
    <t>Анализ накопительной ведомости  школа с 11 и старше лет</t>
  </si>
  <si>
    <t>кол-во дней рабочих</t>
  </si>
  <si>
    <t>%</t>
  </si>
  <si>
    <t>Наименование продуктов</t>
  </si>
  <si>
    <t>ед.изм.</t>
  </si>
  <si>
    <t>норма на 1-го ребёнка</t>
  </si>
  <si>
    <t>Норма за 10 дней</t>
  </si>
  <si>
    <t>Факт за месяц</t>
  </si>
  <si>
    <t>Норма за месяц</t>
  </si>
  <si>
    <t>Мясо (говядина)</t>
  </si>
  <si>
    <t>гр</t>
  </si>
  <si>
    <t>Какао/кофейный напиток</t>
  </si>
  <si>
    <t>Овощи (+томат. паста)</t>
  </si>
  <si>
    <t xml:space="preserve">Овощи </t>
  </si>
  <si>
    <t>Картофель</t>
  </si>
  <si>
    <t xml:space="preserve">Колбасные изделия </t>
  </si>
  <si>
    <t>Крупы,бобовые</t>
  </si>
  <si>
    <t>Макаронные изд./лапша</t>
  </si>
  <si>
    <t>Масло растит-ое</t>
  </si>
  <si>
    <t>мл</t>
  </si>
  <si>
    <t>Рыба (минтай)</t>
  </si>
  <si>
    <t>Молочные продукты (молоко,кефир,ряженка,снежок и т.п.)</t>
  </si>
  <si>
    <t>Мука/мучные изделия</t>
  </si>
  <si>
    <t>Сыр</t>
  </si>
  <si>
    <t>Сахар</t>
  </si>
  <si>
    <t xml:space="preserve">Сухофрукты </t>
  </si>
  <si>
    <t>Сметана</t>
  </si>
  <si>
    <t>Творог</t>
  </si>
  <si>
    <t>Курица</t>
  </si>
  <si>
    <t>Чай в/с</t>
  </si>
  <si>
    <t>Фрукты свежие</t>
  </si>
  <si>
    <t>Фрукты(яблоки,апельсин,груша,банан)</t>
  </si>
  <si>
    <t>Яйцо</t>
  </si>
  <si>
    <t>шт</t>
  </si>
  <si>
    <t>Сок</t>
  </si>
  <si>
    <r>
      <t xml:space="preserve">Кондитерские изделия </t>
    </r>
    <r>
      <rPr>
        <sz val="8"/>
        <color indexed="8"/>
        <rFont val="Calibri"/>
        <family val="2"/>
        <charset val="204"/>
      </rPr>
      <t>(печенье,вафли и т.п.)</t>
    </r>
  </si>
  <si>
    <r>
      <t xml:space="preserve">Кондитерские изделия </t>
    </r>
    <r>
      <rPr>
        <sz val="8"/>
        <color indexed="8"/>
        <rFont val="Calibri"/>
        <family val="2"/>
        <charset val="204"/>
      </rPr>
      <t>(печенье,вафли,шоколад и т.п.)</t>
    </r>
  </si>
  <si>
    <t>Дрожжи</t>
  </si>
  <si>
    <t>Соль</t>
  </si>
  <si>
    <t>Кисель</t>
  </si>
  <si>
    <t>Маргарин</t>
  </si>
  <si>
    <t>Печень</t>
  </si>
  <si>
    <t>Белки</t>
  </si>
  <si>
    <t>Жиры</t>
  </si>
  <si>
    <t>Углеводы</t>
  </si>
  <si>
    <t>кКал</t>
  </si>
  <si>
    <t>Диетсестра ДОЛ "Акакуль"_______________________________________________________________________________________Мананникова Е.В.</t>
  </si>
  <si>
    <t>Начальник ДОЛ "Акакуль"________________________________________________________________________________________Ерёмина С.Е.</t>
  </si>
  <si>
    <t>При составлении десятидневного меню была использована литература:</t>
  </si>
  <si>
    <t>Сборник рецептур на продукцию для обучающихся во всех образовательных учреждениях</t>
  </si>
  <si>
    <t>Москва Дели принт 2011г.</t>
  </si>
  <si>
    <t>Сборник рецептур блюд и кулинарных изделий для предприятий общественного питания, 1996г.</t>
  </si>
  <si>
    <t>Сборник рецептур блюд и кулинарных изделий для предприятий общественного питания, 1994г.</t>
  </si>
  <si>
    <t>Сборник рецептур блюд и кулинарных изделий для предприятий общественного питания, 1999г.</t>
  </si>
  <si>
    <t>Сборник рецептур блюд и кулинарных изделий для предприятий общественного питания, 2001г.</t>
  </si>
  <si>
    <t>Сборник рецептур блюд и кулинарных изделий для предприятий общественного питания, 2004г.</t>
  </si>
  <si>
    <t>Сборник рецептур блюд и кулинарных изделий для предприятий общественного питания, 2005г.</t>
  </si>
  <si>
    <t>Сборник рецептур блюд и кулинарных изделий для предприятий общественного питания, 2006г.</t>
  </si>
  <si>
    <t>Сборник рецептур блюд и кулинарных изделий для предприятий общественного питания, 2007г.</t>
  </si>
  <si>
    <t>Сборник рецептур блюд и кулинарных изделий для предприятий общественного питания, 1983г.</t>
  </si>
  <si>
    <t>Справочник  "Химический состав пищевых продуктов"/Под ред. И.М. Скурихина, М.Н. Волгарева.-</t>
  </si>
  <si>
    <t>М.: ВО "Агропромиздат", 1987г.</t>
  </si>
  <si>
    <t>СанПиН 2.4.5.2409-08. «Санитарно – 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образования».</t>
  </si>
  <si>
    <t>Меню на 115 рублей 75 коп</t>
  </si>
  <si>
    <t>ПОНЕДЕЛЬНИК</t>
  </si>
  <si>
    <t>ПЯТНИЦА</t>
  </si>
  <si>
    <t>ЧЕТВЕРГ</t>
  </si>
  <si>
    <t>СУББОТА</t>
  </si>
  <si>
    <t>ВОСКРЕСЕНЬЕ</t>
  </si>
  <si>
    <t>Анализ накопительной ведомости  ДОЛ</t>
  </si>
  <si>
    <t>10</t>
  </si>
  <si>
    <t>96/04</t>
  </si>
  <si>
    <t>Сыр порционный</t>
  </si>
  <si>
    <t>15</t>
  </si>
  <si>
    <t>97/04</t>
  </si>
  <si>
    <t>250/10</t>
  </si>
  <si>
    <t>311/04</t>
  </si>
  <si>
    <t>200</t>
  </si>
  <si>
    <t>Батон нарезной обогащённый</t>
  </si>
  <si>
    <t>100</t>
  </si>
  <si>
    <t>Помидоры порционные</t>
  </si>
  <si>
    <t>70</t>
  </si>
  <si>
    <t>ттк24</t>
  </si>
  <si>
    <t>Борщ с капустой и картофелем со сметаной</t>
  </si>
  <si>
    <t>350/10</t>
  </si>
  <si>
    <t>110/04</t>
  </si>
  <si>
    <t>Компот из смеси сухофруктов с вит.С</t>
  </si>
  <si>
    <t>639/04</t>
  </si>
  <si>
    <t>Хлеб "Здоровье " обогащённый</t>
  </si>
  <si>
    <t>Омлет натуральный с маслом сливочным</t>
  </si>
  <si>
    <t>105/5</t>
  </si>
  <si>
    <t>284/96</t>
  </si>
  <si>
    <t>Сок фруктовый</t>
  </si>
  <si>
    <t>707/04</t>
  </si>
  <si>
    <t>Огурцы порционные</t>
  </si>
  <si>
    <t>100/5</t>
  </si>
  <si>
    <t>250</t>
  </si>
  <si>
    <t>Чай с сахаром</t>
  </si>
  <si>
    <t>685/04</t>
  </si>
  <si>
    <t>Сдоба Выборгская</t>
  </si>
  <si>
    <t>50</t>
  </si>
  <si>
    <t>53/99</t>
  </si>
  <si>
    <t>698/04</t>
  </si>
  <si>
    <t>Каша молочная рисовая (жидкая) с маслом сливочным</t>
  </si>
  <si>
    <t>Какао с молоком</t>
  </si>
  <si>
    <t>693/04</t>
  </si>
  <si>
    <t>Суп картофельный с макаронными изделиями</t>
  </si>
  <si>
    <t>350</t>
  </si>
  <si>
    <t>140/04</t>
  </si>
  <si>
    <t>Бигус "Школьный" (говядина)</t>
  </si>
  <si>
    <t>ттк70</t>
  </si>
  <si>
    <t>Кисель плодово-ягодный с вит.С</t>
  </si>
  <si>
    <t>648/04</t>
  </si>
  <si>
    <t>120</t>
  </si>
  <si>
    <t>130/30</t>
  </si>
  <si>
    <t>297/96</t>
  </si>
  <si>
    <t>Банан</t>
  </si>
  <si>
    <t>Птица отварная</t>
  </si>
  <si>
    <t>487/04</t>
  </si>
  <si>
    <t>Пюре картофельное</t>
  </si>
  <si>
    <t>520/04</t>
  </si>
  <si>
    <t>Чай с сахаром и лимоном</t>
  </si>
  <si>
    <t>200/15/7</t>
  </si>
  <si>
    <t>686/04</t>
  </si>
  <si>
    <t>Булочка домашняя</t>
  </si>
  <si>
    <t>ттк109</t>
  </si>
  <si>
    <t>Кефир</t>
  </si>
  <si>
    <t>Кофейный напиток с молоком</t>
  </si>
  <si>
    <t>ттк182</t>
  </si>
  <si>
    <t>Яблоко</t>
  </si>
  <si>
    <t>Рассольник "Ленинградский" со сметаной</t>
  </si>
  <si>
    <t>350/0</t>
  </si>
  <si>
    <t>132/04</t>
  </si>
  <si>
    <t>451/04</t>
  </si>
  <si>
    <t>Напиток из плодов шиповника</t>
  </si>
  <si>
    <t>705/04</t>
  </si>
  <si>
    <t>Плов из птицы (без костей)</t>
  </si>
  <si>
    <t>ттк211</t>
  </si>
  <si>
    <t>Булочка Дорожная</t>
  </si>
  <si>
    <t>770/96</t>
  </si>
  <si>
    <t>Бифидок</t>
  </si>
  <si>
    <t>Запеканка из творога со сгущёным молоком</t>
  </si>
  <si>
    <t>Груша</t>
  </si>
  <si>
    <t>Рис отварной</t>
  </si>
  <si>
    <t>Ряженка</t>
  </si>
  <si>
    <t>200/10</t>
  </si>
  <si>
    <t>Азу</t>
  </si>
  <si>
    <t>402/96</t>
  </si>
  <si>
    <t>Ватрушка с повидлом</t>
  </si>
  <si>
    <t>75</t>
  </si>
  <si>
    <t>741/04</t>
  </si>
  <si>
    <t>Каша молочная геркулесовая (жидкая) с маслом сливочным</t>
  </si>
  <si>
    <t>Суп картофельный с бобовыми</t>
  </si>
  <si>
    <t>139/04</t>
  </si>
  <si>
    <t>Компот из изюма с вит.С</t>
  </si>
  <si>
    <t>638/04</t>
  </si>
  <si>
    <t>363/04</t>
  </si>
  <si>
    <t>Шницель рубленный из курицы</t>
  </si>
  <si>
    <t>ттк147</t>
  </si>
  <si>
    <t>Макаронные изделия отварные</t>
  </si>
  <si>
    <t>516/04</t>
  </si>
  <si>
    <t>Йогурт</t>
  </si>
  <si>
    <t>Каша гречневая рассыпчатая</t>
  </si>
  <si>
    <t>508/04</t>
  </si>
  <si>
    <t>150/5</t>
  </si>
  <si>
    <t>Пюре гороховое</t>
  </si>
  <si>
    <t>514/04</t>
  </si>
  <si>
    <t>Каша "Лисичкина"</t>
  </si>
  <si>
    <t>230/10</t>
  </si>
  <si>
    <t>ттк36</t>
  </si>
  <si>
    <t>Рыба припущенная (минтай)</t>
  </si>
  <si>
    <t>303/96</t>
  </si>
  <si>
    <t>Пудинг из творога (варёный на пару)</t>
  </si>
  <si>
    <t>150/50</t>
  </si>
  <si>
    <t>Тефтели из говядины</t>
  </si>
  <si>
    <t>60/50</t>
  </si>
  <si>
    <t>423/96</t>
  </si>
  <si>
    <t>Каша "Объедение"</t>
  </si>
  <si>
    <t>225/10</t>
  </si>
  <si>
    <t>ттк40</t>
  </si>
  <si>
    <t>Запеканка картофельная с мясом</t>
  </si>
  <si>
    <t>243/5</t>
  </si>
  <si>
    <t>430/96</t>
  </si>
  <si>
    <t>Меню ДОЛ</t>
  </si>
  <si>
    <t>11 ДЕНЬ</t>
  </si>
  <si>
    <t>12 ДЕНЬ</t>
  </si>
  <si>
    <t>13 ДЕНЬ</t>
  </si>
  <si>
    <t>14 ДЕНЬ</t>
  </si>
  <si>
    <t>Яйцо отварное</t>
  </si>
  <si>
    <t>40</t>
  </si>
  <si>
    <t>209</t>
  </si>
  <si>
    <t>Запеканка из творога со сгущ.молоком</t>
  </si>
  <si>
    <t>200/30</t>
  </si>
  <si>
    <t>Батон нарезной</t>
  </si>
  <si>
    <t>Салат "Витаминный"</t>
  </si>
  <si>
    <t>ттк234</t>
  </si>
  <si>
    <t>300/10/25</t>
  </si>
  <si>
    <t>Котлета из говядины с маслом сливочным</t>
  </si>
  <si>
    <t>Печенье</t>
  </si>
  <si>
    <t>Фрукт свежий</t>
  </si>
  <si>
    <t>20</t>
  </si>
  <si>
    <t>Рагу из птицы</t>
  </si>
  <si>
    <t>300</t>
  </si>
  <si>
    <t>443/96</t>
  </si>
  <si>
    <t>Салат из свеклы с яблоками</t>
  </si>
  <si>
    <t>Борщ с капустой и картофелем со сметаной и мясом</t>
  </si>
  <si>
    <t>Мясо отварное</t>
  </si>
  <si>
    <t>411/04</t>
  </si>
  <si>
    <t>300/25</t>
  </si>
  <si>
    <t>50/250</t>
  </si>
  <si>
    <t>Вафли</t>
  </si>
  <si>
    <t>Суп картофельный с крупой и рыбными консервами</t>
  </si>
  <si>
    <t>Компот из кураги с вит.С</t>
  </si>
  <si>
    <t>Суп-лапша домашняя с курицей</t>
  </si>
  <si>
    <t>148/04</t>
  </si>
  <si>
    <t>Блинчики со сгущ.молоком</t>
  </si>
  <si>
    <t>100/10</t>
  </si>
  <si>
    <t>728/04</t>
  </si>
  <si>
    <t>Напиток клюквенный</t>
  </si>
  <si>
    <t>ттк195</t>
  </si>
  <si>
    <t>копировать только эти столбцы</t>
  </si>
  <si>
    <t>не копировать столбец</t>
  </si>
  <si>
    <t>Кофейный напиток на молоке</t>
  </si>
  <si>
    <t>Каша молочная 5 злаков (жидкая) с маслом сливочным</t>
  </si>
  <si>
    <t>Картофель тушёный по-домашнему</t>
  </si>
  <si>
    <t>ттк94</t>
  </si>
  <si>
    <t>Кофейный напиток</t>
  </si>
  <si>
    <t>Кисломолочный продукт</t>
  </si>
  <si>
    <t>Молоко</t>
  </si>
  <si>
    <t>Меню МБУДО ДЮСШ по теннису им.Б.Маниона г.Челябинска дети</t>
  </si>
  <si>
    <t xml:space="preserve">                                                                                                                    Утверждаю:</t>
  </si>
  <si>
    <t>на сумму:</t>
  </si>
  <si>
    <t>кол-во:</t>
  </si>
  <si>
    <t>09.06.2016г</t>
  </si>
  <si>
    <t>26.06.2016г</t>
  </si>
  <si>
    <t xml:space="preserve">                                                                                                                    Начальник ДОЛ "Смолино"</t>
  </si>
  <si>
    <r>
      <t xml:space="preserve">                                                                                                                     ____________________/</t>
    </r>
    <r>
      <rPr>
        <b/>
        <u/>
        <sz val="12"/>
        <color theme="1"/>
        <rFont val="Times New Roman"/>
        <family val="1"/>
        <charset val="204"/>
      </rPr>
      <t xml:space="preserve"> Кузовенкова Н.С.</t>
    </r>
  </si>
  <si>
    <t>1 день</t>
  </si>
  <si>
    <t>Салат из свежих помидоров и огурцов</t>
  </si>
  <si>
    <t>2 день</t>
  </si>
  <si>
    <t>Салат из свежих огурцов</t>
  </si>
  <si>
    <t>Запеканка из творога со сгущенным молоком</t>
  </si>
  <si>
    <t>Чай с лимоном</t>
  </si>
  <si>
    <t>3 день</t>
  </si>
  <si>
    <t>4 день</t>
  </si>
  <si>
    <t>Салат картофельный с зеленым горошком</t>
  </si>
  <si>
    <t>Картофель отварной</t>
  </si>
  <si>
    <t>5 день</t>
  </si>
  <si>
    <t>Сельдь с луком</t>
  </si>
  <si>
    <t>6 день</t>
  </si>
  <si>
    <t>7 день</t>
  </si>
  <si>
    <t>8 день</t>
  </si>
  <si>
    <t>1-8</t>
  </si>
  <si>
    <t>9 день</t>
  </si>
  <si>
    <t>1-9</t>
  </si>
  <si>
    <t>10 день</t>
  </si>
  <si>
    <t>Салат из свежих помидоров</t>
  </si>
  <si>
    <t>200/7</t>
  </si>
  <si>
    <t>1-10</t>
  </si>
  <si>
    <t>1-11</t>
  </si>
  <si>
    <t>11 день</t>
  </si>
  <si>
    <t>1-12</t>
  </si>
  <si>
    <t>Пудинг из творога со сгущенным молоком</t>
  </si>
  <si>
    <t>Азу из говядины</t>
  </si>
  <si>
    <t>Вафля</t>
  </si>
  <si>
    <t>13 день</t>
  </si>
  <si>
    <t>1-13</t>
  </si>
  <si>
    <t>14 день</t>
  </si>
  <si>
    <t>1-14</t>
  </si>
  <si>
    <t>12 день</t>
  </si>
  <si>
    <t>100/60</t>
  </si>
  <si>
    <t>Каша молочная рисовая с маслом сливочным</t>
  </si>
  <si>
    <t>Компот из изюма, вит С</t>
  </si>
  <si>
    <t>Компот из кураги, витамин С</t>
  </si>
  <si>
    <t xml:space="preserve"> </t>
  </si>
  <si>
    <t>Кисломолочный напиток</t>
  </si>
  <si>
    <t>Пряники</t>
  </si>
  <si>
    <t>120/50</t>
  </si>
  <si>
    <t>Каша молочная гречневая с маслом сливочным</t>
  </si>
  <si>
    <t>300/10</t>
  </si>
  <si>
    <t>Компот из смеси сухофруктов, витамин С</t>
  </si>
  <si>
    <t>Компот из свежих яблок, витамин С</t>
  </si>
  <si>
    <t>150/30</t>
  </si>
  <si>
    <t>160/5</t>
  </si>
  <si>
    <t>35/01</t>
  </si>
  <si>
    <t>Выпечка</t>
  </si>
  <si>
    <t>Салат из свеклы с сыром</t>
  </si>
  <si>
    <t>Рис припущенный</t>
  </si>
  <si>
    <t>Каша молочная геркулесовая с маслом сливочным</t>
  </si>
  <si>
    <t>14/17</t>
  </si>
  <si>
    <t>210/17</t>
  </si>
  <si>
    <t>182/17</t>
  </si>
  <si>
    <t>24/17</t>
  </si>
  <si>
    <t>88/17</t>
  </si>
  <si>
    <t>342/17</t>
  </si>
  <si>
    <t>389/17</t>
  </si>
  <si>
    <t>376/17</t>
  </si>
  <si>
    <t>386/17</t>
  </si>
  <si>
    <t>223/17</t>
  </si>
  <si>
    <t>20/17</t>
  </si>
  <si>
    <t>96/17</t>
  </si>
  <si>
    <t>269/17</t>
  </si>
  <si>
    <t>349/17</t>
  </si>
  <si>
    <t>377/17</t>
  </si>
  <si>
    <t>15/17</t>
  </si>
  <si>
    <t>102/17</t>
  </si>
  <si>
    <t>259/17</t>
  </si>
  <si>
    <t>388/17</t>
  </si>
  <si>
    <t>54/17</t>
  </si>
  <si>
    <t>305/17</t>
  </si>
  <si>
    <t>222/17</t>
  </si>
  <si>
    <t>302/17</t>
  </si>
  <si>
    <t>348/17</t>
  </si>
  <si>
    <t>23/17</t>
  </si>
  <si>
    <t>82/17</t>
  </si>
  <si>
    <t>76/17</t>
  </si>
  <si>
    <t>260/17</t>
  </si>
  <si>
    <t>379/17</t>
  </si>
  <si>
    <t>113/17</t>
  </si>
  <si>
    <t>50/17</t>
  </si>
  <si>
    <t>271/17</t>
  </si>
  <si>
    <t>99/17</t>
  </si>
  <si>
    <t>256/17</t>
  </si>
  <si>
    <t>268/17</t>
  </si>
  <si>
    <t>291/17</t>
  </si>
  <si>
    <t>229/17</t>
  </si>
  <si>
    <t>240/10</t>
  </si>
  <si>
    <t xml:space="preserve">Щи из свежей капусты с картофелем со сметаной и говядиной тушеной </t>
  </si>
  <si>
    <t>Бутерброд горячий с сыром</t>
  </si>
  <si>
    <t>Салат из белокочанной капусты</t>
  </si>
  <si>
    <t>45/17</t>
  </si>
  <si>
    <t xml:space="preserve">Салат из свеклы </t>
  </si>
  <si>
    <t>153/06</t>
  </si>
  <si>
    <t>Фрукт свежий (яблоко)</t>
  </si>
  <si>
    <t>Пельмени отварные с маслом</t>
  </si>
  <si>
    <t>Каша молочная "Дружба" (пшено, рис)с маслом</t>
  </si>
  <si>
    <t>Суп из овощей с фрикадельками мясными</t>
  </si>
  <si>
    <t>Огурец свежий порционный</t>
  </si>
  <si>
    <t>Свекольник со сметаной с мясом отварным</t>
  </si>
  <si>
    <t>Рассольник "Ленинградский" со сметаной с мясом</t>
  </si>
  <si>
    <t>Салат из свёклы</t>
  </si>
  <si>
    <t>Фрукт свежий (персики)</t>
  </si>
  <si>
    <t>Фрукт свежий (киви)</t>
  </si>
  <si>
    <t>Фрукт свежий (груша)</t>
  </si>
  <si>
    <t>Плов из птицы без кости (грудка)</t>
  </si>
  <si>
    <t>Борщ с капустой и картофелем со сметаной с фрикадельками мясными</t>
  </si>
  <si>
    <t>160/30</t>
  </si>
  <si>
    <t>Фрукт свежий (апельсин)</t>
  </si>
  <si>
    <t>Фрукт свежий (банан)</t>
  </si>
  <si>
    <t>300 (100/200)</t>
  </si>
  <si>
    <t>Суп-лапша домашняя с курицей отварной</t>
  </si>
  <si>
    <t>300(100/200)</t>
  </si>
  <si>
    <t>Кисель плодово-ягодный</t>
  </si>
  <si>
    <t>Кисель плодово-ягодный, витамин С</t>
  </si>
  <si>
    <t>Каша молочная пять злаков с маслом</t>
  </si>
  <si>
    <t>Макароны, запеченные с сыром</t>
  </si>
  <si>
    <t>Сырники из творога со сгущенным молоком</t>
  </si>
  <si>
    <t>Рыба, тушенная в сметане (филе минтая)</t>
  </si>
  <si>
    <t>Биточки рыбные(минтай) с маслом</t>
  </si>
  <si>
    <t>Жаркое по-домашнему</t>
  </si>
  <si>
    <t xml:space="preserve">Гуляш </t>
  </si>
  <si>
    <t>Мясо тушеное</t>
  </si>
  <si>
    <t>Гуляш</t>
  </si>
  <si>
    <t>100/25</t>
  </si>
  <si>
    <t>Печень по-строгановски</t>
  </si>
  <si>
    <t>Салат из моркови с зелёным горошком</t>
  </si>
  <si>
    <t>30/10/10/3</t>
  </si>
  <si>
    <t>Рагу овощное</t>
  </si>
  <si>
    <t>392/17</t>
  </si>
  <si>
    <t>312/17</t>
  </si>
  <si>
    <t>Каша молочная манная с маслом сливочным</t>
  </si>
  <si>
    <t>181/17</t>
  </si>
  <si>
    <t>7/17</t>
  </si>
  <si>
    <t>143/17</t>
  </si>
  <si>
    <t>219/17</t>
  </si>
  <si>
    <t>52/17</t>
  </si>
  <si>
    <t>247/06</t>
  </si>
  <si>
    <t>0,11</t>
  </si>
  <si>
    <t>11,60</t>
  </si>
  <si>
    <t>46,83</t>
  </si>
  <si>
    <t>36/05</t>
  </si>
  <si>
    <t>10/05</t>
  </si>
  <si>
    <t>Салат из белокочанной капусты с помидором свежим</t>
  </si>
  <si>
    <t>63/06</t>
  </si>
  <si>
    <t>255/17</t>
  </si>
  <si>
    <t>309/17</t>
  </si>
  <si>
    <t>71/17</t>
  </si>
  <si>
    <t>278/17</t>
  </si>
  <si>
    <t>Каша молочная 5 злаков с маслом сливочным</t>
  </si>
  <si>
    <t>310/17</t>
  </si>
  <si>
    <t>209/17</t>
  </si>
  <si>
    <t>304/17</t>
  </si>
  <si>
    <t>234/17</t>
  </si>
  <si>
    <t>11/06</t>
  </si>
  <si>
    <t>42/06</t>
  </si>
  <si>
    <t>173/17</t>
  </si>
  <si>
    <t>596/13</t>
  </si>
  <si>
    <t>Напиток апельсиновый</t>
  </si>
  <si>
    <t>1008/13</t>
  </si>
  <si>
    <t>421/13</t>
  </si>
  <si>
    <t>Суп из овощей со сметаной с мясом</t>
  </si>
  <si>
    <t>Молоко кипяченое</t>
  </si>
  <si>
    <t>385/17</t>
  </si>
  <si>
    <t>Чай с молоком</t>
  </si>
  <si>
    <t>378/17</t>
  </si>
  <si>
    <t>Компот из свежих яблок</t>
  </si>
  <si>
    <t>Помидор свежий порционный</t>
  </si>
  <si>
    <t>Компот из смородины</t>
  </si>
  <si>
    <t>252/06</t>
  </si>
  <si>
    <t>262/06</t>
  </si>
  <si>
    <t>294/17</t>
  </si>
  <si>
    <t>Котлета рубленая из птицы с маслом</t>
  </si>
  <si>
    <t>Картофель и овощи, тушеные в соусе</t>
  </si>
  <si>
    <t>142/17</t>
  </si>
  <si>
    <t>Капуста тушеная</t>
  </si>
  <si>
    <t>321/17</t>
  </si>
  <si>
    <t>284/17</t>
  </si>
  <si>
    <t>227/17</t>
  </si>
  <si>
    <t>Салат из свежих помидоров с перцем сладким</t>
  </si>
  <si>
    <t>27/17</t>
  </si>
  <si>
    <t>мясо</t>
  </si>
  <si>
    <t>288/17</t>
  </si>
  <si>
    <t>Бобовые отварные (горох)</t>
  </si>
  <si>
    <t>306/17</t>
  </si>
  <si>
    <t>51/17</t>
  </si>
  <si>
    <t>Салат из свёклы с курагой и изюмом</t>
  </si>
  <si>
    <t>160/06</t>
  </si>
  <si>
    <t>Суп картофельный с бобовыми (фасоль) с говядиной тушёной и гренками</t>
  </si>
  <si>
    <t>Суп картофельный с бобовыми (горох) и мясом с гренками</t>
  </si>
  <si>
    <t>Бифштекс рубленый с маслом</t>
  </si>
  <si>
    <t>266/17</t>
  </si>
  <si>
    <t>Шницель рыбный натуральный (минтай)</t>
  </si>
  <si>
    <t>235/17</t>
  </si>
  <si>
    <t>Голубцы ленивые</t>
  </si>
  <si>
    <t>Птица, тушенная в соусе</t>
  </si>
  <si>
    <t>100/50</t>
  </si>
  <si>
    <t>290/17</t>
  </si>
  <si>
    <t xml:space="preserve">Тефтели с соусом </t>
  </si>
  <si>
    <t>Рассольник "Ленинградский" со сметаной с фрикадельками мясными</t>
  </si>
  <si>
    <t>Биточек "Особый" с маслом сливочным</t>
  </si>
  <si>
    <t>Котлета домашняя с маслом сливочным</t>
  </si>
  <si>
    <t xml:space="preserve">Шницель рубленный с маслом сливочным </t>
  </si>
  <si>
    <t>Какао на молоке</t>
  </si>
  <si>
    <t>120/07*****</t>
  </si>
  <si>
    <t>120/5</t>
  </si>
  <si>
    <t>Птица отварная (грудка)</t>
  </si>
  <si>
    <t>была солянка</t>
  </si>
  <si>
    <t>300/50</t>
  </si>
  <si>
    <t>300/30</t>
  </si>
  <si>
    <t>300/10/15</t>
  </si>
  <si>
    <t>300/10/10</t>
  </si>
  <si>
    <t>300/10/20</t>
  </si>
  <si>
    <t>300/10/30</t>
  </si>
  <si>
    <t>Рыба припущенная (пикша)</t>
  </si>
  <si>
    <t>Суп картофельный с рыбой (пикша)</t>
  </si>
  <si>
    <t>Рыба тушеная с овощами(пикша)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</si>
</sst>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р.&quot;"/>
    <numFmt numFmtId="165" formatCode="#,##0.00&quot;р.&quot;"/>
    <numFmt numFmtId="166" formatCode="0.0"/>
    <numFmt numFmtId="167" formatCode="#,##0.00\ _₽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theme="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7"/>
      <name val="Arial"/>
      <family val="2"/>
      <charset val="204"/>
    </font>
    <font>
      <sz val="8"/>
      <color indexed="8"/>
      <name val="Calibri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1" applyAlignment="1" applyProtection="1">
      <protection hidden="1"/>
    </xf>
    <xf numFmtId="0" fontId="3" fillId="0" borderId="0" xfId="1" applyFont="1" applyAlignment="1" applyProtection="1">
      <protection hidden="1"/>
    </xf>
    <xf numFmtId="0" fontId="2" fillId="0" borderId="0" xfId="1" applyProtection="1">
      <protection hidden="1"/>
    </xf>
    <xf numFmtId="0" fontId="4" fillId="0" borderId="0" xfId="0" applyFont="1"/>
    <xf numFmtId="0" fontId="2" fillId="0" borderId="0" xfId="1" applyFont="1" applyAlignment="1" applyProtection="1">
      <protection hidden="1"/>
    </xf>
    <xf numFmtId="14" fontId="7" fillId="0" borderId="0" xfId="2" applyNumberFormat="1" applyFo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7" fillId="0" borderId="0" xfId="2" applyFont="1" applyProtection="1">
      <protection hidden="1"/>
    </xf>
    <xf numFmtId="16" fontId="8" fillId="0" borderId="1" xfId="1" applyNumberFormat="1" applyFont="1" applyBorder="1" applyAlignment="1" applyProtection="1">
      <alignment horizontal="center" vertical="top"/>
      <protection hidden="1"/>
    </xf>
    <xf numFmtId="0" fontId="9" fillId="0" borderId="2" xfId="1" applyFont="1" applyBorder="1" applyAlignment="1" applyProtection="1">
      <alignment horizontal="center" vertical="top" wrapText="1"/>
      <protection hidden="1"/>
    </xf>
    <xf numFmtId="0" fontId="2" fillId="2" borderId="0" xfId="1" applyFill="1" applyProtection="1">
      <protection hidden="1"/>
    </xf>
    <xf numFmtId="0" fontId="2" fillId="0" borderId="0" xfId="2" applyProtection="1"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9" fillId="0" borderId="3" xfId="1" applyFont="1" applyBorder="1" applyAlignment="1" applyProtection="1">
      <alignment horizontal="center" vertical="top" wrapText="1"/>
      <protection hidden="1"/>
    </xf>
    <xf numFmtId="16" fontId="9" fillId="0" borderId="4" xfId="1" applyNumberFormat="1" applyFont="1" applyBorder="1" applyAlignment="1" applyProtection="1">
      <alignment horizontal="center" vertical="top" wrapText="1"/>
      <protection hidden="1"/>
    </xf>
    <xf numFmtId="0" fontId="9" fillId="0" borderId="4" xfId="1" applyFont="1" applyBorder="1" applyAlignment="1" applyProtection="1">
      <alignment horizontal="center" vertical="top" wrapText="1"/>
      <protection hidden="1"/>
    </xf>
    <xf numFmtId="0" fontId="2" fillId="0" borderId="4" xfId="1" applyBorder="1" applyAlignment="1" applyProtection="1">
      <alignment horizontal="center" vertical="top" wrapText="1"/>
      <protection hidden="1"/>
    </xf>
    <xf numFmtId="0" fontId="8" fillId="0" borderId="1" xfId="1" applyFont="1" applyBorder="1" applyAlignment="1" applyProtection="1">
      <alignment vertical="top" wrapText="1"/>
      <protection hidden="1"/>
    </xf>
    <xf numFmtId="0" fontId="9" fillId="0" borderId="1" xfId="1" applyFont="1" applyBorder="1" applyAlignment="1" applyProtection="1">
      <alignment horizontal="center" vertical="top" wrapText="1"/>
      <protection hidden="1"/>
    </xf>
    <xf numFmtId="164" fontId="9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5" xfId="1" applyNumberFormat="1" applyFont="1" applyBorder="1" applyProtection="1">
      <protection hidden="1"/>
    </xf>
    <xf numFmtId="0" fontId="10" fillId="0" borderId="5" xfId="1" applyNumberFormat="1" applyFont="1" applyBorder="1" applyAlignment="1" applyProtection="1">
      <alignment horizontal="center"/>
      <protection hidden="1"/>
    </xf>
    <xf numFmtId="49" fontId="2" fillId="0" borderId="5" xfId="1" applyNumberFormat="1" applyFont="1" applyBorder="1" applyAlignment="1" applyProtection="1">
      <alignment horizontal="center"/>
      <protection hidden="1"/>
    </xf>
    <xf numFmtId="2" fontId="2" fillId="0" borderId="5" xfId="1" applyNumberFormat="1" applyFont="1" applyBorder="1" applyAlignment="1" applyProtection="1">
      <alignment horizontal="center"/>
      <protection hidden="1"/>
    </xf>
    <xf numFmtId="165" fontId="2" fillId="0" borderId="1" xfId="1" applyNumberFormat="1" applyFont="1" applyBorder="1" applyAlignment="1" applyProtection="1">
      <alignment horizontal="center"/>
      <protection hidden="1"/>
    </xf>
    <xf numFmtId="0" fontId="8" fillId="0" borderId="1" xfId="1" applyFont="1" applyBorder="1" applyAlignment="1" applyProtection="1">
      <alignment horizontal="center" vertical="top" wrapText="1"/>
      <protection hidden="1"/>
    </xf>
    <xf numFmtId="49" fontId="9" fillId="0" borderId="1" xfId="1" applyNumberFormat="1" applyFont="1" applyBorder="1" applyAlignment="1" applyProtection="1">
      <alignment horizontal="center" vertical="top" wrapText="1"/>
      <protection hidden="1"/>
    </xf>
    <xf numFmtId="2" fontId="8" fillId="0" borderId="1" xfId="1" applyNumberFormat="1" applyFont="1" applyBorder="1" applyAlignment="1" applyProtection="1">
      <alignment horizontal="center" vertical="top" wrapText="1"/>
      <protection hidden="1"/>
    </xf>
    <xf numFmtId="165" fontId="8" fillId="0" borderId="1" xfId="1" applyNumberFormat="1" applyFont="1" applyBorder="1" applyAlignment="1" applyProtection="1">
      <alignment horizontal="center" vertical="top" wrapText="1"/>
      <protection hidden="1"/>
    </xf>
    <xf numFmtId="2" fontId="9" fillId="0" borderId="1" xfId="1" applyNumberFormat="1" applyFont="1" applyBorder="1" applyAlignment="1" applyProtection="1">
      <alignment horizontal="center" vertical="top" wrapText="1"/>
      <protection hidden="1"/>
    </xf>
    <xf numFmtId="165" fontId="9" fillId="0" borderId="1" xfId="1" applyNumberFormat="1" applyFont="1" applyBorder="1" applyAlignment="1" applyProtection="1">
      <alignment horizontal="center" vertical="top" wrapText="1"/>
      <protection hidden="1"/>
    </xf>
    <xf numFmtId="164" fontId="8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1" xfId="1" applyBorder="1" applyAlignment="1" applyProtection="1">
      <alignment vertical="top" wrapText="1"/>
      <protection hidden="1"/>
    </xf>
    <xf numFmtId="0" fontId="2" fillId="0" borderId="1" xfId="1" applyBorder="1" applyAlignment="1" applyProtection="1">
      <alignment horizontal="center" vertical="top" wrapText="1"/>
      <protection hidden="1"/>
    </xf>
    <xf numFmtId="0" fontId="11" fillId="0" borderId="0" xfId="0" applyFont="1"/>
    <xf numFmtId="0" fontId="9" fillId="3" borderId="3" xfId="1" applyFont="1" applyFill="1" applyBorder="1" applyAlignment="1" applyProtection="1">
      <alignment horizontal="center" vertical="top" wrapText="1"/>
      <protection hidden="1"/>
    </xf>
    <xf numFmtId="0" fontId="2" fillId="0" borderId="1" xfId="1" applyBorder="1" applyAlignment="1" applyProtection="1">
      <alignment horizontal="left"/>
      <protection hidden="1"/>
    </xf>
    <xf numFmtId="0" fontId="2" fillId="4" borderId="1" xfId="1" applyFill="1" applyBorder="1" applyAlignment="1" applyProtection="1">
      <alignment horizontal="left"/>
      <protection hidden="1"/>
    </xf>
    <xf numFmtId="0" fontId="2" fillId="3" borderId="0" xfId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9" fontId="0" fillId="0" borderId="1" xfId="0" applyNumberFormat="1" applyBorder="1"/>
    <xf numFmtId="49" fontId="6" fillId="0" borderId="0" xfId="0" applyNumberFormat="1" applyFont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2" fillId="0" borderId="9" xfId="2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2" fillId="0" borderId="4" xfId="2" applyBorder="1" applyAlignment="1" applyProtection="1">
      <alignment horizontal="center"/>
      <protection locked="0" hidden="1"/>
    </xf>
    <xf numFmtId="0" fontId="2" fillId="2" borderId="4" xfId="2" applyFill="1" applyBorder="1" applyProtection="1">
      <protection hidden="1"/>
    </xf>
    <xf numFmtId="0" fontId="2" fillId="0" borderId="0" xfId="2" applyFont="1" applyProtection="1">
      <protection hidden="1"/>
    </xf>
    <xf numFmtId="2" fontId="15" fillId="0" borderId="0" xfId="2" applyNumberFormat="1" applyFont="1" applyProtection="1">
      <protection hidden="1"/>
    </xf>
    <xf numFmtId="0" fontId="2" fillId="7" borderId="1" xfId="2" applyFont="1" applyFill="1" applyBorder="1" applyAlignment="1" applyProtection="1">
      <alignment horizontal="center"/>
      <protection locked="0"/>
    </xf>
    <xf numFmtId="0" fontId="16" fillId="6" borderId="1" xfId="2" applyFont="1" applyFill="1" applyBorder="1" applyAlignment="1" applyProtection="1">
      <alignment wrapText="1"/>
      <protection hidden="1"/>
    </xf>
    <xf numFmtId="0" fontId="12" fillId="0" borderId="1" xfId="2" applyFont="1" applyBorder="1" applyAlignment="1" applyProtection="1">
      <alignment horizontal="center" vertical="center"/>
      <protection hidden="1"/>
    </xf>
    <xf numFmtId="0" fontId="12" fillId="5" borderId="1" xfId="2" applyFont="1" applyFill="1" applyBorder="1" applyAlignment="1">
      <alignment horizontal="center" vertical="center"/>
    </xf>
    <xf numFmtId="166" fontId="12" fillId="8" borderId="1" xfId="2" applyNumberFormat="1" applyFont="1" applyFill="1" applyBorder="1" applyAlignment="1" applyProtection="1">
      <alignment horizontal="center" vertical="center"/>
      <protection hidden="1"/>
    </xf>
    <xf numFmtId="166" fontId="12" fillId="0" borderId="1" xfId="2" applyNumberFormat="1" applyFont="1" applyFill="1" applyBorder="1" applyAlignment="1" applyProtection="1">
      <alignment horizontal="center" vertical="center"/>
      <protection hidden="1"/>
    </xf>
    <xf numFmtId="166" fontId="17" fillId="0" borderId="1" xfId="2" applyNumberFormat="1" applyFont="1" applyFill="1" applyBorder="1" applyAlignment="1" applyProtection="1">
      <alignment horizontal="center" vertical="center"/>
      <protection hidden="1"/>
    </xf>
    <xf numFmtId="2" fontId="12" fillId="9" borderId="1" xfId="2" applyNumberFormat="1" applyFont="1" applyFill="1" applyBorder="1" applyAlignment="1" applyProtection="1">
      <alignment horizontal="center" vertical="center"/>
      <protection hidden="1"/>
    </xf>
    <xf numFmtId="2" fontId="12" fillId="0" borderId="1" xfId="2" applyNumberFormat="1" applyFont="1" applyBorder="1" applyAlignment="1" applyProtection="1">
      <alignment horizontal="center"/>
      <protection hidden="1"/>
    </xf>
    <xf numFmtId="1" fontId="12" fillId="0" borderId="1" xfId="2" applyNumberFormat="1" applyFont="1" applyFill="1" applyBorder="1" applyAlignment="1" applyProtection="1">
      <alignment horizontal="center" vertical="center"/>
      <protection hidden="1"/>
    </xf>
    <xf numFmtId="0" fontId="18" fillId="6" borderId="1" xfId="2" applyFont="1" applyFill="1" applyBorder="1" applyAlignment="1" applyProtection="1">
      <alignment wrapText="1"/>
      <protection hidden="1"/>
    </xf>
    <xf numFmtId="0" fontId="16" fillId="7" borderId="1" xfId="2" applyFont="1" applyFill="1" applyBorder="1" applyAlignment="1" applyProtection="1">
      <alignment wrapText="1"/>
      <protection hidden="1"/>
    </xf>
    <xf numFmtId="0" fontId="2" fillId="6" borderId="1" xfId="2" applyFont="1" applyFill="1" applyBorder="1" applyAlignment="1" applyProtection="1">
      <alignment wrapText="1"/>
      <protection hidden="1"/>
    </xf>
    <xf numFmtId="0" fontId="2" fillId="7" borderId="1" xfId="5" applyFont="1" applyFill="1" applyBorder="1" applyAlignment="1" applyProtection="1">
      <alignment wrapText="1"/>
      <protection hidden="1"/>
    </xf>
    <xf numFmtId="0" fontId="2" fillId="6" borderId="1" xfId="5" applyFont="1" applyFill="1" applyBorder="1" applyAlignment="1" applyProtection="1">
      <alignment wrapText="1"/>
      <protection hidden="1"/>
    </xf>
    <xf numFmtId="0" fontId="16" fillId="6" borderId="1" xfId="1" applyFont="1" applyFill="1" applyBorder="1" applyAlignment="1" applyProtection="1">
      <alignment wrapText="1"/>
      <protection hidden="1"/>
    </xf>
    <xf numFmtId="0" fontId="16" fillId="7" borderId="1" xfId="1" applyFont="1" applyFill="1" applyBorder="1" applyAlignment="1" applyProtection="1">
      <alignment wrapText="1"/>
      <protection hidden="1"/>
    </xf>
    <xf numFmtId="0" fontId="16" fillId="5" borderId="1" xfId="1" applyFont="1" applyFill="1" applyBorder="1" applyAlignment="1" applyProtection="1">
      <alignment wrapText="1"/>
      <protection hidden="1"/>
    </xf>
    <xf numFmtId="0" fontId="12" fillId="3" borderId="1" xfId="2" applyFont="1" applyFill="1" applyBorder="1" applyAlignment="1" applyProtection="1">
      <alignment horizontal="center" vertical="center"/>
      <protection hidden="1"/>
    </xf>
    <xf numFmtId="2" fontId="12" fillId="10" borderId="1" xfId="2" applyNumberFormat="1" applyFont="1" applyFill="1" applyBorder="1" applyAlignment="1" applyProtection="1">
      <alignment horizontal="center"/>
      <protection hidden="1"/>
    </xf>
    <xf numFmtId="0" fontId="19" fillId="0" borderId="0" xfId="2" applyFont="1" applyFill="1" applyAlignment="1" applyProtection="1">
      <alignment horizontal="center"/>
      <protection hidden="1"/>
    </xf>
    <xf numFmtId="0" fontId="19" fillId="0" borderId="0" xfId="2" applyFont="1" applyProtection="1">
      <protection hidden="1"/>
    </xf>
    <xf numFmtId="0" fontId="10" fillId="0" borderId="0" xfId="2" applyFont="1" applyProtection="1">
      <protection hidden="1"/>
    </xf>
    <xf numFmtId="0" fontId="2" fillId="0" borderId="0" xfId="2" applyFont="1" applyAlignment="1" applyProtection="1">
      <protection hidden="1"/>
    </xf>
    <xf numFmtId="0" fontId="2" fillId="0" borderId="0" xfId="2" applyAlignment="1" applyProtection="1">
      <protection hidden="1"/>
    </xf>
    <xf numFmtId="0" fontId="20" fillId="0" borderId="0" xfId="2" applyFont="1" applyAlignment="1" applyProtection="1">
      <alignment horizontal="right"/>
      <protection hidden="1"/>
    </xf>
    <xf numFmtId="0" fontId="2" fillId="0" borderId="0" xfId="3"/>
    <xf numFmtId="0" fontId="2" fillId="0" borderId="0" xfId="3" applyBorder="1"/>
    <xf numFmtId="0" fontId="23" fillId="0" borderId="0" xfId="3" applyFont="1"/>
    <xf numFmtId="2" fontId="23" fillId="0" borderId="0" xfId="3" applyNumberFormat="1" applyFont="1"/>
    <xf numFmtId="0" fontId="23" fillId="0" borderId="0" xfId="3" applyFont="1" applyBorder="1"/>
    <xf numFmtId="2" fontId="2" fillId="0" borderId="0" xfId="3" applyNumberFormat="1"/>
    <xf numFmtId="2" fontId="2" fillId="0" borderId="0" xfId="3" applyNumberFormat="1" applyBorder="1"/>
    <xf numFmtId="0" fontId="3" fillId="0" borderId="0" xfId="3" applyFont="1"/>
    <xf numFmtId="0" fontId="2" fillId="0" borderId="9" xfId="2" applyFont="1" applyBorder="1" applyAlignment="1" applyProtection="1">
      <alignment horizontal="left"/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2" fillId="0" borderId="5" xfId="1" applyNumberFormat="1" applyBorder="1" applyProtection="1">
      <protection hidden="1"/>
    </xf>
    <xf numFmtId="49" fontId="2" fillId="0" borderId="5" xfId="1" applyNumberFormat="1" applyBorder="1" applyAlignment="1" applyProtection="1">
      <alignment horizontal="center"/>
      <protection hidden="1"/>
    </xf>
    <xf numFmtId="2" fontId="2" fillId="0" borderId="5" xfId="1" applyNumberFormat="1" applyBorder="1" applyAlignment="1" applyProtection="1">
      <alignment horizontal="center"/>
      <protection hidden="1"/>
    </xf>
    <xf numFmtId="165" fontId="2" fillId="0" borderId="1" xfId="1" applyNumberFormat="1" applyBorder="1" applyAlignment="1" applyProtection="1">
      <alignment horizontal="center"/>
      <protection hidden="1"/>
    </xf>
    <xf numFmtId="0" fontId="0" fillId="11" borderId="0" xfId="0" applyFill="1"/>
    <xf numFmtId="0" fontId="0" fillId="7" borderId="0" xfId="0" applyFill="1"/>
    <xf numFmtId="0" fontId="0" fillId="0" borderId="0" xfId="0" applyProtection="1">
      <protection locked="0"/>
    </xf>
    <xf numFmtId="0" fontId="2" fillId="0" borderId="5" xfId="1" applyNumberFormat="1" applyBorder="1" applyProtection="1">
      <protection locked="0" hidden="1"/>
    </xf>
    <xf numFmtId="0" fontId="10" fillId="0" borderId="5" xfId="1" applyNumberFormat="1" applyFont="1" applyBorder="1" applyAlignment="1" applyProtection="1">
      <alignment horizontal="center"/>
      <protection locked="0" hidden="1"/>
    </xf>
    <xf numFmtId="49" fontId="2" fillId="0" borderId="5" xfId="1" applyNumberFormat="1" applyBorder="1" applyAlignment="1" applyProtection="1">
      <alignment horizontal="center"/>
      <protection locked="0" hidden="1"/>
    </xf>
    <xf numFmtId="2" fontId="2" fillId="0" borderId="5" xfId="1" applyNumberFormat="1" applyBorder="1" applyAlignment="1" applyProtection="1">
      <alignment horizontal="center"/>
      <protection locked="0" hidden="1"/>
    </xf>
    <xf numFmtId="165" fontId="2" fillId="0" borderId="1" xfId="1" applyNumberFormat="1" applyBorder="1" applyAlignment="1" applyProtection="1">
      <alignment horizontal="center"/>
      <protection locked="0" hidden="1"/>
    </xf>
    <xf numFmtId="167" fontId="1" fillId="7" borderId="1" xfId="0" applyNumberFormat="1" applyFont="1" applyFill="1" applyBorder="1" applyAlignment="1" applyProtection="1">
      <alignment horizontal="center"/>
      <protection hidden="1"/>
    </xf>
    <xf numFmtId="165" fontId="2" fillId="12" borderId="1" xfId="1" applyNumberFormat="1" applyFill="1" applyBorder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0" fontId="12" fillId="5" borderId="1" xfId="2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Border="1" applyAlignment="1" applyProtection="1">
      <alignment horizontal="center"/>
      <protection locked="0" hidden="1"/>
    </xf>
    <xf numFmtId="0" fontId="2" fillId="0" borderId="0" xfId="1" applyFont="1" applyAlignment="1" applyProtection="1">
      <alignment horizontal="left"/>
      <protection hidden="1"/>
    </xf>
    <xf numFmtId="0" fontId="10" fillId="0" borderId="5" xfId="1" applyNumberFormat="1" applyFont="1" applyBorder="1" applyAlignment="1" applyProtection="1">
      <alignment horizontal="center"/>
      <protection locked="0"/>
    </xf>
    <xf numFmtId="165" fontId="2" fillId="13" borderId="1" xfId="1" applyNumberFormat="1" applyFill="1" applyBorder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0" fontId="3" fillId="0" borderId="0" xfId="1" applyFont="1" applyAlignment="1" applyProtection="1">
      <alignment horizontal="right"/>
      <protection hidden="1"/>
    </xf>
    <xf numFmtId="0" fontId="3" fillId="0" borderId="0" xfId="1" applyFont="1" applyAlignment="1" applyProtection="1">
      <alignment horizontal="left"/>
      <protection hidden="1"/>
    </xf>
    <xf numFmtId="0" fontId="2" fillId="0" borderId="5" xfId="1" applyNumberFormat="1" applyBorder="1" applyAlignment="1" applyProtection="1">
      <alignment wrapText="1"/>
      <protection hidden="1"/>
    </xf>
    <xf numFmtId="165" fontId="2" fillId="0" borderId="0" xfId="1" applyNumberFormat="1" applyFont="1" applyBorder="1" applyAlignment="1" applyProtection="1">
      <alignment horizontal="center"/>
      <protection hidden="1"/>
    </xf>
    <xf numFmtId="0" fontId="28" fillId="0" borderId="0" xfId="1" applyFont="1" applyProtection="1">
      <protection hidden="1"/>
    </xf>
    <xf numFmtId="49" fontId="2" fillId="0" borderId="5" xfId="1" applyNumberFormat="1" applyFill="1" applyBorder="1" applyAlignment="1" applyProtection="1">
      <alignment horizontal="center"/>
      <protection hidden="1"/>
    </xf>
    <xf numFmtId="2" fontId="2" fillId="0" borderId="5" xfId="1" applyNumberFormat="1" applyFill="1" applyBorder="1" applyAlignment="1" applyProtection="1">
      <alignment horizontal="center"/>
      <protection hidden="1"/>
    </xf>
    <xf numFmtId="0" fontId="2" fillId="0" borderId="0" xfId="1" applyNumberFormat="1" applyFill="1" applyBorder="1" applyProtection="1">
      <protection hidden="1"/>
    </xf>
    <xf numFmtId="0" fontId="10" fillId="0" borderId="0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ill="1" applyBorder="1" applyAlignment="1" applyProtection="1">
      <alignment horizontal="center"/>
      <protection hidden="1"/>
    </xf>
    <xf numFmtId="2" fontId="2" fillId="0" borderId="0" xfId="1" applyNumberFormat="1" applyFill="1" applyBorder="1" applyAlignment="1" applyProtection="1">
      <alignment horizontal="center"/>
      <protection hidden="1"/>
    </xf>
    <xf numFmtId="0" fontId="2" fillId="0" borderId="0" xfId="1" applyBorder="1" applyProtection="1">
      <protection hidden="1"/>
    </xf>
    <xf numFmtId="49" fontId="2" fillId="14" borderId="5" xfId="1" applyNumberFormat="1" applyFill="1" applyBorder="1" applyAlignment="1" applyProtection="1">
      <alignment horizontal="center"/>
      <protection hidden="1"/>
    </xf>
    <xf numFmtId="2" fontId="2" fillId="14" borderId="5" xfId="1" applyNumberFormat="1" applyFill="1" applyBorder="1" applyAlignment="1" applyProtection="1">
      <alignment horizontal="center"/>
      <protection hidden="1"/>
    </xf>
    <xf numFmtId="49" fontId="2" fillId="0" borderId="1" xfId="1" applyNumberFormat="1" applyBorder="1" applyAlignment="1" applyProtection="1">
      <alignment horizontal="center"/>
      <protection hidden="1"/>
    </xf>
    <xf numFmtId="2" fontId="2" fillId="0" borderId="1" xfId="1" applyNumberFormat="1" applyBorder="1" applyAlignment="1" applyProtection="1">
      <alignment horizontal="center"/>
      <protection hidden="1"/>
    </xf>
    <xf numFmtId="0" fontId="10" fillId="0" borderId="1" xfId="1" applyNumberFormat="1" applyFont="1" applyBorder="1" applyAlignment="1" applyProtection="1">
      <alignment horizontal="center"/>
      <protection hidden="1"/>
    </xf>
    <xf numFmtId="49" fontId="2" fillId="0" borderId="1" xfId="1" applyNumberFormat="1" applyFill="1" applyBorder="1" applyAlignment="1" applyProtection="1">
      <alignment horizontal="center"/>
      <protection hidden="1"/>
    </xf>
    <xf numFmtId="49" fontId="2" fillId="0" borderId="1" xfId="1" applyNumberFormat="1" applyBorder="1" applyAlignment="1" applyProtection="1">
      <alignment horizontal="center" vertical="top"/>
      <protection hidden="1"/>
    </xf>
    <xf numFmtId="2" fontId="2" fillId="0" borderId="1" xfId="1" applyNumberFormat="1" applyBorder="1" applyAlignment="1" applyProtection="1">
      <alignment horizontal="center" vertical="top"/>
      <protection hidden="1"/>
    </xf>
    <xf numFmtId="2" fontId="2" fillId="0" borderId="1" xfId="1" applyNumberFormat="1" applyFill="1" applyBorder="1" applyAlignment="1" applyProtection="1">
      <alignment horizontal="center"/>
      <protection hidden="1"/>
    </xf>
    <xf numFmtId="2" fontId="2" fillId="14" borderId="1" xfId="1" applyNumberFormat="1" applyFill="1" applyBorder="1" applyAlignment="1" applyProtection="1">
      <alignment horizontal="center"/>
      <protection hidden="1"/>
    </xf>
    <xf numFmtId="16" fontId="9" fillId="0" borderId="1" xfId="1" applyNumberFormat="1" applyFont="1" applyBorder="1" applyAlignment="1" applyProtection="1">
      <alignment horizontal="center" vertical="top" wrapText="1"/>
      <protection hidden="1"/>
    </xf>
    <xf numFmtId="0" fontId="2" fillId="0" borderId="1" xfId="1" applyNumberFormat="1" applyBorder="1" applyProtection="1">
      <protection hidden="1"/>
    </xf>
    <xf numFmtId="0" fontId="2" fillId="0" borderId="1" xfId="1" applyNumberFormat="1" applyBorder="1" applyAlignment="1" applyProtection="1">
      <alignment wrapText="1"/>
      <protection hidden="1"/>
    </xf>
    <xf numFmtId="0" fontId="10" fillId="0" borderId="1" xfId="1" applyNumberFormat="1" applyFont="1" applyBorder="1" applyAlignment="1" applyProtection="1">
      <alignment horizontal="center"/>
      <protection locked="0"/>
    </xf>
    <xf numFmtId="49" fontId="10" fillId="0" borderId="1" xfId="1" applyNumberFormat="1" applyFont="1" applyBorder="1" applyAlignment="1" applyProtection="1">
      <alignment horizontal="center"/>
      <protection hidden="1"/>
    </xf>
    <xf numFmtId="49" fontId="2" fillId="0" borderId="1" xfId="1" applyNumberFormat="1" applyFill="1" applyBorder="1" applyAlignment="1" applyProtection="1">
      <alignment horizontal="center" vertical="top"/>
      <protection hidden="1"/>
    </xf>
    <xf numFmtId="2" fontId="2" fillId="0" borderId="1" xfId="1" applyNumberFormat="1" applyFill="1" applyBorder="1" applyAlignment="1" applyProtection="1">
      <alignment horizontal="center" vertical="top"/>
      <protection hidden="1"/>
    </xf>
    <xf numFmtId="0" fontId="2" fillId="0" borderId="0" xfId="1" applyNumberFormat="1" applyBorder="1" applyAlignment="1" applyProtection="1">
      <alignment wrapText="1"/>
      <protection hidden="1"/>
    </xf>
    <xf numFmtId="0" fontId="10" fillId="0" borderId="0" xfId="1" applyNumberFormat="1" applyFont="1" applyBorder="1" applyAlignment="1" applyProtection="1">
      <alignment horizontal="center"/>
      <protection hidden="1"/>
    </xf>
    <xf numFmtId="49" fontId="2" fillId="0" borderId="0" xfId="1" applyNumberFormat="1" applyBorder="1" applyAlignment="1" applyProtection="1">
      <alignment horizontal="center"/>
      <protection hidden="1"/>
    </xf>
    <xf numFmtId="2" fontId="2" fillId="0" borderId="0" xfId="1" applyNumberFormat="1" applyBorder="1" applyAlignment="1" applyProtection="1">
      <alignment horizontal="center"/>
      <protection hidden="1"/>
    </xf>
    <xf numFmtId="0" fontId="2" fillId="0" borderId="1" xfId="1" applyNumberFormat="1" applyBorder="1" applyAlignment="1" applyProtection="1">
      <alignment wrapText="1" shrinkToFit="1"/>
      <protection hidden="1"/>
    </xf>
    <xf numFmtId="0" fontId="9" fillId="0" borderId="1" xfId="1" applyFont="1" applyBorder="1" applyAlignment="1" applyProtection="1">
      <alignment vertical="top" wrapText="1"/>
      <protection hidden="1"/>
    </xf>
    <xf numFmtId="0" fontId="10" fillId="0" borderId="1" xfId="1" applyNumberFormat="1" applyFont="1" applyBorder="1" applyAlignment="1" applyProtection="1">
      <alignment horizontal="center" vertical="top"/>
      <protection hidden="1"/>
    </xf>
    <xf numFmtId="0" fontId="2" fillId="0" borderId="13" xfId="1" applyBorder="1" applyProtection="1">
      <protection hidden="1"/>
    </xf>
    <xf numFmtId="2" fontId="8" fillId="0" borderId="13" xfId="1" applyNumberFormat="1" applyFont="1" applyBorder="1" applyAlignment="1" applyProtection="1">
      <alignment horizontal="center" vertical="top" wrapText="1"/>
      <protection hidden="1"/>
    </xf>
    <xf numFmtId="0" fontId="2" fillId="0" borderId="1" xfId="1" applyNumberFormat="1" applyBorder="1" applyAlignment="1" applyProtection="1">
      <alignment vertical="top" wrapText="1"/>
      <protection hidden="1"/>
    </xf>
    <xf numFmtId="0" fontId="10" fillId="0" borderId="1" xfId="1" applyNumberFormat="1" applyFont="1" applyBorder="1" applyAlignment="1" applyProtection="1">
      <alignment horizontal="center" wrapText="1"/>
      <protection hidden="1"/>
    </xf>
    <xf numFmtId="0" fontId="2" fillId="0" borderId="1" xfId="1" applyNumberFormat="1" applyFill="1" applyBorder="1" applyAlignment="1" applyProtection="1">
      <alignment vertical="top" wrapText="1"/>
      <protection hidden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5" xfId="1" applyNumberFormat="1" applyBorder="1" applyAlignment="1" applyProtection="1">
      <alignment vertical="top" wrapText="1"/>
      <protection hidden="1"/>
    </xf>
    <xf numFmtId="0" fontId="2" fillId="0" borderId="5" xfId="1" applyNumberFormat="1" applyFill="1" applyBorder="1" applyProtection="1">
      <protection hidden="1"/>
    </xf>
    <xf numFmtId="0" fontId="10" fillId="0" borderId="5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Border="1" applyAlignment="1" applyProtection="1">
      <alignment horizontal="center"/>
      <protection hidden="1"/>
    </xf>
    <xf numFmtId="0" fontId="10" fillId="0" borderId="0" xfId="1" applyNumberFormat="1" applyFont="1" applyBorder="1" applyAlignment="1" applyProtection="1">
      <alignment horizontal="center" vertical="top"/>
      <protection hidden="1"/>
    </xf>
    <xf numFmtId="49" fontId="2" fillId="0" borderId="0" xfId="1" applyNumberFormat="1" applyFill="1" applyBorder="1" applyAlignment="1" applyProtection="1">
      <alignment horizontal="center" vertical="top"/>
      <protection hidden="1"/>
    </xf>
    <xf numFmtId="2" fontId="2" fillId="0" borderId="0" xfId="1" applyNumberFormat="1" applyFill="1" applyBorder="1" applyAlignment="1" applyProtection="1">
      <alignment horizontal="center" vertical="top"/>
      <protection hidden="1"/>
    </xf>
    <xf numFmtId="0" fontId="2" fillId="0" borderId="1" xfId="1" applyNumberFormat="1" applyFont="1" applyBorder="1" applyAlignment="1" applyProtection="1">
      <alignment horizontal="center"/>
      <protection hidden="1"/>
    </xf>
    <xf numFmtId="49" fontId="29" fillId="0" borderId="1" xfId="1" applyNumberFormat="1" applyFont="1" applyFill="1" applyBorder="1" applyAlignment="1" applyProtection="1">
      <alignment horizontal="center"/>
      <protection hidden="1"/>
    </xf>
    <xf numFmtId="2" fontId="29" fillId="0" borderId="1" xfId="1" applyNumberFormat="1" applyFont="1" applyFill="1" applyBorder="1" applyAlignment="1" applyProtection="1">
      <alignment horizontal="center"/>
      <protection hidden="1"/>
    </xf>
    <xf numFmtId="0" fontId="10" fillId="0" borderId="5" xfId="1" applyNumberFormat="1" applyFont="1" applyBorder="1" applyAlignment="1" applyProtection="1">
      <alignment horizontal="center" vertical="top"/>
      <protection hidden="1"/>
    </xf>
    <xf numFmtId="49" fontId="2" fillId="0" borderId="5" xfId="1" applyNumberFormat="1" applyBorder="1" applyAlignment="1" applyProtection="1">
      <alignment horizontal="center" vertical="top"/>
      <protection hidden="1"/>
    </xf>
    <xf numFmtId="2" fontId="2" fillId="0" borderId="5" xfId="1" applyNumberFormat="1" applyBorder="1" applyAlignment="1" applyProtection="1">
      <alignment horizontal="center" vertical="top"/>
      <protection hidden="1"/>
    </xf>
    <xf numFmtId="0" fontId="2" fillId="15" borderId="5" xfId="1" applyNumberFormat="1" applyFill="1" applyBorder="1" applyProtection="1">
      <protection hidden="1"/>
    </xf>
    <xf numFmtId="0" fontId="10" fillId="15" borderId="5" xfId="1" applyNumberFormat="1" applyFont="1" applyFill="1" applyBorder="1" applyAlignment="1" applyProtection="1">
      <alignment horizontal="center"/>
      <protection hidden="1"/>
    </xf>
    <xf numFmtId="49" fontId="2" fillId="15" borderId="5" xfId="1" applyNumberFormat="1" applyFill="1" applyBorder="1" applyAlignment="1" applyProtection="1">
      <alignment horizontal="center"/>
      <protection hidden="1"/>
    </xf>
    <xf numFmtId="2" fontId="2" fillId="15" borderId="5" xfId="1" applyNumberFormat="1" applyFill="1" applyBorder="1" applyAlignment="1" applyProtection="1">
      <alignment horizontal="center"/>
      <protection hidden="1"/>
    </xf>
    <xf numFmtId="2" fontId="2" fillId="15" borderId="1" xfId="1" applyNumberFormat="1" applyFill="1" applyBorder="1" applyAlignment="1" applyProtection="1">
      <alignment horizontal="center"/>
      <protection hidden="1"/>
    </xf>
    <xf numFmtId="0" fontId="2" fillId="15" borderId="1" xfId="1" applyNumberFormat="1" applyFill="1" applyBorder="1" applyProtection="1">
      <protection hidden="1"/>
    </xf>
    <xf numFmtId="0" fontId="10" fillId="15" borderId="1" xfId="1" applyNumberFormat="1" applyFont="1" applyFill="1" applyBorder="1" applyAlignment="1" applyProtection="1">
      <alignment horizontal="center"/>
      <protection hidden="1"/>
    </xf>
    <xf numFmtId="49" fontId="2" fillId="15" borderId="1" xfId="1" applyNumberFormat="1" applyFill="1" applyBorder="1" applyAlignment="1" applyProtection="1">
      <alignment horizontal="center"/>
      <protection hidden="1"/>
    </xf>
    <xf numFmtId="0" fontId="10" fillId="15" borderId="5" xfId="1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vertical="top" wrapText="1"/>
      <protection hidden="1"/>
    </xf>
    <xf numFmtId="0" fontId="8" fillId="0" borderId="1" xfId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/>
      <protection hidden="1"/>
    </xf>
    <xf numFmtId="0" fontId="2" fillId="15" borderId="1" xfId="1" applyNumberFormat="1" applyFill="1" applyBorder="1" applyAlignment="1" applyProtection="1">
      <alignment wrapText="1"/>
      <protection hidden="1"/>
    </xf>
    <xf numFmtId="0" fontId="10" fillId="15" borderId="1" xfId="1" applyNumberFormat="1" applyFont="1" applyFill="1" applyBorder="1" applyAlignment="1" applyProtection="1">
      <alignment horizontal="center" vertical="top"/>
      <protection hidden="1"/>
    </xf>
    <xf numFmtId="0" fontId="30" fillId="15" borderId="1" xfId="1" applyNumberFormat="1" applyFont="1" applyFill="1" applyBorder="1" applyAlignment="1" applyProtection="1">
      <alignment horizontal="center"/>
      <protection locked="0" hidden="1"/>
    </xf>
    <xf numFmtId="49" fontId="10" fillId="15" borderId="1" xfId="1" applyNumberFormat="1" applyFont="1" applyFill="1" applyBorder="1" applyAlignment="1" applyProtection="1">
      <alignment horizontal="center" vertical="top"/>
      <protection hidden="1"/>
    </xf>
    <xf numFmtId="0" fontId="2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167" fontId="3" fillId="0" borderId="0" xfId="1" applyNumberFormat="1" applyFont="1" applyAlignment="1" applyProtection="1">
      <alignment horizontal="left"/>
      <protection hidden="1"/>
    </xf>
    <xf numFmtId="0" fontId="0" fillId="0" borderId="0" xfId="0" applyAlignment="1"/>
    <xf numFmtId="0" fontId="25" fillId="0" borderId="0" xfId="9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9" applyFont="1" applyAlignment="1">
      <alignment horizontal="center"/>
    </xf>
    <xf numFmtId="0" fontId="5" fillId="0" borderId="11" xfId="9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19" fillId="9" borderId="0" xfId="2" applyFont="1" applyFill="1" applyAlignment="1" applyProtection="1">
      <alignment horizontal="center"/>
      <protection hidden="1"/>
    </xf>
    <xf numFmtId="0" fontId="1" fillId="9" borderId="0" xfId="0" applyFont="1" applyFill="1" applyAlignment="1" applyProtection="1">
      <alignment horizontal="center"/>
      <protection hidden="1"/>
    </xf>
    <xf numFmtId="2" fontId="19" fillId="9" borderId="0" xfId="2" applyNumberFormat="1" applyFont="1" applyFill="1" applyAlignment="1" applyProtection="1">
      <alignment horizontal="center"/>
      <protection hidden="1"/>
    </xf>
    <xf numFmtId="0" fontId="0" fillId="9" borderId="0" xfId="0" applyFill="1" applyAlignment="1" applyProtection="1">
      <protection hidden="1"/>
    </xf>
    <xf numFmtId="0" fontId="2" fillId="0" borderId="0" xfId="2" applyFont="1" applyAlignment="1" applyProtection="1">
      <protection hidden="1"/>
    </xf>
    <xf numFmtId="0" fontId="2" fillId="0" borderId="0" xfId="2" applyAlignment="1" applyProtection="1">
      <protection hidden="1"/>
    </xf>
    <xf numFmtId="2" fontId="19" fillId="0" borderId="0" xfId="2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19" fillId="7" borderId="0" xfId="2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2" fontId="19" fillId="7" borderId="0" xfId="2" applyNumberFormat="1" applyFont="1" applyFill="1" applyAlignment="1" applyProtection="1">
      <alignment horizontal="center"/>
      <protection hidden="1"/>
    </xf>
    <xf numFmtId="0" fontId="0" fillId="7" borderId="0" xfId="0" applyFill="1" applyAlignment="1" applyProtection="1">
      <protection hidden="1"/>
    </xf>
    <xf numFmtId="0" fontId="19" fillId="5" borderId="0" xfId="2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2" fontId="19" fillId="5" borderId="0" xfId="2" applyNumberFormat="1" applyFont="1" applyFill="1" applyAlignment="1" applyProtection="1">
      <alignment horizontal="center"/>
      <protection hidden="1"/>
    </xf>
    <xf numFmtId="0" fontId="0" fillId="5" borderId="0" xfId="0" applyFill="1" applyAlignment="1" applyProtection="1">
      <protection hidden="1"/>
    </xf>
    <xf numFmtId="0" fontId="12" fillId="0" borderId="2" xfId="2" applyFont="1" applyBorder="1" applyAlignment="1" applyProtection="1">
      <alignment horizontal="center"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4" xfId="6" applyFont="1" applyBorder="1" applyAlignment="1" applyProtection="1">
      <alignment horizontal="center" vertical="center" wrapText="1"/>
      <protection hidden="1"/>
    </xf>
    <xf numFmtId="0" fontId="2" fillId="0" borderId="4" xfId="6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wrapText="1"/>
      <protection hidden="1"/>
    </xf>
    <xf numFmtId="0" fontId="2" fillId="0" borderId="4" xfId="6" applyBorder="1" applyAlignment="1" applyProtection="1">
      <alignment wrapText="1"/>
      <protection hidden="1"/>
    </xf>
    <xf numFmtId="0" fontId="12" fillId="0" borderId="2" xfId="2" applyFont="1" applyFill="1" applyBorder="1" applyAlignment="1" applyProtection="1">
      <alignment horizontal="center" vertical="center" wrapText="1"/>
      <protection hidden="1"/>
    </xf>
    <xf numFmtId="0" fontId="12" fillId="0" borderId="4" xfId="2" applyFont="1" applyFill="1" applyBorder="1" applyAlignment="1" applyProtection="1">
      <alignment horizontal="center" vertical="center" wrapText="1"/>
      <protection hidden="1"/>
    </xf>
    <xf numFmtId="0" fontId="12" fillId="0" borderId="4" xfId="6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Alignment="1" applyProtection="1">
      <alignment horizontal="center"/>
      <protection hidden="1"/>
    </xf>
    <xf numFmtId="0" fontId="0" fillId="0" borderId="6" xfId="0" applyBorder="1" applyAlignment="1"/>
    <xf numFmtId="0" fontId="12" fillId="5" borderId="5" xfId="2" applyFont="1" applyFill="1" applyBorder="1" applyAlignment="1" applyProtection="1">
      <alignment horizontal="center" wrapText="1"/>
      <protection hidden="1"/>
    </xf>
    <xf numFmtId="0" fontId="13" fillId="5" borderId="7" xfId="0" applyFont="1" applyFill="1" applyBorder="1" applyAlignment="1" applyProtection="1">
      <alignment wrapText="1"/>
      <protection hidden="1"/>
    </xf>
    <xf numFmtId="0" fontId="13" fillId="5" borderId="8" xfId="0" applyFont="1" applyFill="1" applyBorder="1" applyAlignment="1" applyProtection="1">
      <alignment wrapText="1"/>
      <protection hidden="1"/>
    </xf>
    <xf numFmtId="0" fontId="0" fillId="0" borderId="9" xfId="0" applyBorder="1" applyAlignment="1" applyProtection="1">
      <alignment horizontal="center"/>
      <protection locked="0" hidden="1"/>
    </xf>
    <xf numFmtId="0" fontId="14" fillId="6" borderId="2" xfId="2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2" fillId="0" borderId="0" xfId="3" applyAlignment="1">
      <alignment wrapText="1"/>
    </xf>
    <xf numFmtId="0" fontId="2" fillId="0" borderId="0" xfId="3" applyBorder="1" applyAlignment="1">
      <alignment wrapText="1"/>
    </xf>
    <xf numFmtId="0" fontId="5" fillId="0" borderId="1" xfId="9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15" borderId="1" xfId="1" applyNumberFormat="1" applyFont="1" applyFill="1" applyBorder="1" applyProtection="1">
      <protection hidden="1"/>
    </xf>
  </cellXfs>
  <cellStyles count="11">
    <cellStyle name="Обычный" xfId="0" builtinId="0"/>
    <cellStyle name="Обычный 2" xfId="3"/>
    <cellStyle name="Обычный 2 2" xfId="1"/>
    <cellStyle name="Обычный 2_расчёт новых блюд 2013" xfId="4"/>
    <cellStyle name="Обычный 3" xfId="5"/>
    <cellStyle name="Обычный 4" xfId="6"/>
    <cellStyle name="Обычный 5" xfId="7"/>
    <cellStyle name="Обычный 6" xfId="8"/>
    <cellStyle name="Обычный_10 Меню на каждуй день ДОЛ Акукуль с 4,06,2012г" xfId="9"/>
    <cellStyle name="Обычный_Июнь Приход расход 2012г 2" xfId="2"/>
    <cellStyle name="Процентный 2" xfId="10"/>
  </cellStyles>
  <dxfs count="4369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iy\Desktop\&#1089;&#1072;&#1076;&#1080;&#1082;,%20&#1096;&#1082;&#1086;&#1083;&#1072;%20&#8470;129%2001%20&#1080;%2002,2016&#1075;\&#1084;&#1077;&#1085;&#1102;%20&#1084;&#1072;&#1088;&#1090;%20&#1080;%20&#1092;&#1077;&#1074;&#1088;&#1072;&#1083;&#1100;\&#1057;&#1072;&#1076;&#1080;&#1082;%20%2003,2016&#107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triy\Desktop\&#1044;&#1054;&#1055;%20&#1040;&#1054;%20&#1050;&#1057;&#1055;\129\&#1057;&#1072;&#1076;&#1080;&#1082;%20&#8470;100%20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"/>
      <sheetName val="Приход-расход"/>
      <sheetName val="журнал бракиража"/>
      <sheetName val="кол-во"/>
      <sheetName val="сред цена"/>
      <sheetName val="кол-во сумма"/>
      <sheetName val="дата"/>
      <sheetName val="Лист1"/>
      <sheetName val="1-1"/>
      <sheetName val="м1-1"/>
      <sheetName val="о1"/>
      <sheetName val="1-2"/>
      <sheetName val="м1-2"/>
      <sheetName val="о2"/>
      <sheetName val="1-3"/>
      <sheetName val="м1-3"/>
      <sheetName val="о3"/>
      <sheetName val="1-4"/>
      <sheetName val="м1-4"/>
      <sheetName val="о4"/>
      <sheetName val="1-5"/>
      <sheetName val="м1-5"/>
      <sheetName val="о5"/>
      <sheetName val="6"/>
      <sheetName val="м6"/>
      <sheetName val="о6"/>
      <sheetName val="7"/>
      <sheetName val="м7"/>
      <sheetName val="о7"/>
      <sheetName val="2-1"/>
      <sheetName val="м2-1"/>
      <sheetName val="о8"/>
      <sheetName val="2-2"/>
      <sheetName val="м2-2"/>
      <sheetName val="о9"/>
      <sheetName val="2-3"/>
      <sheetName val="м2-3"/>
      <sheetName val="о10"/>
      <sheetName val="2-4"/>
      <sheetName val="м2-4"/>
      <sheetName val="о11"/>
      <sheetName val="2-5"/>
      <sheetName val="м2-5"/>
      <sheetName val="о12"/>
      <sheetName val="13"/>
      <sheetName val="м13"/>
      <sheetName val="о13"/>
      <sheetName val="14"/>
      <sheetName val="м14"/>
      <sheetName val="о14"/>
      <sheetName val="3-1"/>
      <sheetName val="м3-1"/>
      <sheetName val="о15"/>
      <sheetName val="3-2"/>
      <sheetName val="м3-2"/>
      <sheetName val="о16"/>
      <sheetName val="3-3"/>
      <sheetName val="м3-3"/>
      <sheetName val="о17"/>
      <sheetName val="3-4"/>
      <sheetName val="м3-4"/>
      <sheetName val="о18"/>
      <sheetName val="3-5"/>
      <sheetName val="м3-5"/>
      <sheetName val="о19"/>
      <sheetName val="20"/>
      <sheetName val="м20"/>
      <sheetName val="о20"/>
      <sheetName val="21"/>
      <sheetName val="м21"/>
      <sheetName val="о21"/>
      <sheetName val="4-1"/>
      <sheetName val="м4-1"/>
      <sheetName val="о22"/>
      <sheetName val="4-2"/>
      <sheetName val="м4-2"/>
      <sheetName val="о23"/>
      <sheetName val="4-3"/>
      <sheetName val="м4-3"/>
      <sheetName val="о24"/>
      <sheetName val="4-4"/>
      <sheetName val="м4-4"/>
      <sheetName val="о25"/>
      <sheetName val="4-5"/>
      <sheetName val="м4-5"/>
      <sheetName val="о26"/>
      <sheetName val="27"/>
      <sheetName val="м27"/>
      <sheetName val="о27"/>
      <sheetName val="28"/>
      <sheetName val="м28"/>
      <sheetName val="о28"/>
      <sheetName val="29"/>
      <sheetName val="м29"/>
      <sheetName val="о29"/>
      <sheetName val="30"/>
      <sheetName val="м30"/>
      <sheetName val="о30"/>
      <sheetName val="31"/>
      <sheetName val="м31"/>
      <sheetName val="о31"/>
      <sheetName val="накопительная "/>
      <sheetName val="РЦ"/>
      <sheetName val="основа"/>
      <sheetName val="разработа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52">
          <cell r="B252" t="str">
            <v>Каша манная молочная жидкая</v>
          </cell>
        </row>
      </sheetData>
      <sheetData sheetId="9"/>
      <sheetData sheetId="10" refreshError="1"/>
      <sheetData sheetId="11">
        <row r="252">
          <cell r="B252" t="str">
            <v>Каша Дружба</v>
          </cell>
        </row>
      </sheetData>
      <sheetData sheetId="12"/>
      <sheetData sheetId="13" refreshError="1"/>
      <sheetData sheetId="14">
        <row r="252">
          <cell r="B252" t="str">
            <v>Каша кукурузная молочная жидкая</v>
          </cell>
        </row>
      </sheetData>
      <sheetData sheetId="15"/>
      <sheetData sheetId="16" refreshError="1"/>
      <sheetData sheetId="17">
        <row r="252">
          <cell r="B252" t="str">
            <v>Каша пшеничная молочная жидкая</v>
          </cell>
        </row>
      </sheetData>
      <sheetData sheetId="18"/>
      <sheetData sheetId="19" refreshError="1"/>
      <sheetData sheetId="20">
        <row r="252">
          <cell r="B252" t="str">
            <v>Каша гречневая молочная жидкая</v>
          </cell>
        </row>
      </sheetData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52">
          <cell r="B252" t="str">
            <v>Каша манная молочная жидкая</v>
          </cell>
        </row>
      </sheetData>
      <sheetData sheetId="30"/>
      <sheetData sheetId="31" refreshError="1"/>
      <sheetData sheetId="32">
        <row r="252">
          <cell r="B252" t="str">
            <v>Каша молочная геркулесовая жидкая</v>
          </cell>
        </row>
      </sheetData>
      <sheetData sheetId="33"/>
      <sheetData sheetId="34" refreshError="1"/>
      <sheetData sheetId="35">
        <row r="252">
          <cell r="B252" t="str">
            <v>Каша Дружба</v>
          </cell>
        </row>
      </sheetData>
      <sheetData sheetId="36"/>
      <sheetData sheetId="37" refreshError="1"/>
      <sheetData sheetId="38">
        <row r="252">
          <cell r="B252" t="str">
            <v>Каша кукурузная молочная жидкая</v>
          </cell>
        </row>
      </sheetData>
      <sheetData sheetId="39"/>
      <sheetData sheetId="40" refreshError="1"/>
      <sheetData sheetId="41">
        <row r="252">
          <cell r="B252" t="str">
            <v>Суп молочный с макаронными изделиями</v>
          </cell>
        </row>
      </sheetData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52">
          <cell r="B252" t="str">
            <v>Каша гречневая молочная жидкая</v>
          </cell>
        </row>
      </sheetData>
      <sheetData sheetId="51"/>
      <sheetData sheetId="52" refreshError="1"/>
      <sheetData sheetId="53">
        <row r="252">
          <cell r="B252" t="str">
            <v>Каша пшеничная молочная жидкая</v>
          </cell>
        </row>
      </sheetData>
      <sheetData sheetId="54"/>
      <sheetData sheetId="55" refreshError="1"/>
      <sheetData sheetId="56">
        <row r="252">
          <cell r="B252" t="str">
            <v>Каша Дружба</v>
          </cell>
        </row>
      </sheetData>
      <sheetData sheetId="57"/>
      <sheetData sheetId="58" refreshError="1"/>
      <sheetData sheetId="59">
        <row r="252">
          <cell r="B252" t="str">
            <v>Каша кукурузная молочная жидкая</v>
          </cell>
        </row>
      </sheetData>
      <sheetData sheetId="60"/>
      <sheetData sheetId="61" refreshError="1"/>
      <sheetData sheetId="62">
        <row r="252">
          <cell r="B252" t="str">
            <v>Каша манная молочная жидкая</v>
          </cell>
        </row>
      </sheetData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52">
          <cell r="B252" t="str">
            <v>Каша гречневая молочная жидкая</v>
          </cell>
        </row>
      </sheetData>
      <sheetData sheetId="72"/>
      <sheetData sheetId="73" refreshError="1"/>
      <sheetData sheetId="74">
        <row r="252">
          <cell r="B252" t="str">
            <v>Каша манная молочная жидкая</v>
          </cell>
        </row>
      </sheetData>
      <sheetData sheetId="75"/>
      <sheetData sheetId="76" refreshError="1"/>
      <sheetData sheetId="77">
        <row r="252">
          <cell r="B252" t="str">
            <v>Каша рисовая молочная жидкая</v>
          </cell>
        </row>
      </sheetData>
      <sheetData sheetId="78"/>
      <sheetData sheetId="79" refreshError="1"/>
      <sheetData sheetId="80">
        <row r="252">
          <cell r="B252" t="str">
            <v>Каша пшеничная молочная жидкая</v>
          </cell>
        </row>
      </sheetData>
      <sheetData sheetId="81"/>
      <sheetData sheetId="82" refreshError="1"/>
      <sheetData sheetId="83">
        <row r="252">
          <cell r="B252" t="str">
            <v>Каша боярская</v>
          </cell>
        </row>
      </sheetData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2">
          <cell r="AL2">
            <v>42415</v>
          </cell>
          <cell r="AM2">
            <v>42551</v>
          </cell>
        </row>
        <row r="3">
          <cell r="AM3">
            <v>42551</v>
          </cell>
        </row>
        <row r="4">
          <cell r="AM4">
            <v>42551</v>
          </cell>
        </row>
        <row r="5">
          <cell r="AM5">
            <v>42551</v>
          </cell>
        </row>
        <row r="6">
          <cell r="AM6">
            <v>42551</v>
          </cell>
        </row>
        <row r="7">
          <cell r="AM7">
            <v>42551</v>
          </cell>
        </row>
        <row r="8">
          <cell r="AM8">
            <v>42551</v>
          </cell>
        </row>
        <row r="9">
          <cell r="AM9">
            <v>42551</v>
          </cell>
        </row>
        <row r="10">
          <cell r="AM10">
            <v>42551</v>
          </cell>
        </row>
        <row r="11">
          <cell r="AM11">
            <v>42551</v>
          </cell>
        </row>
        <row r="12">
          <cell r="AM12">
            <v>42551</v>
          </cell>
        </row>
        <row r="13">
          <cell r="AM13">
            <v>42551</v>
          </cell>
        </row>
        <row r="14">
          <cell r="AM14">
            <v>42551</v>
          </cell>
        </row>
        <row r="15">
          <cell r="AM15">
            <v>42551</v>
          </cell>
        </row>
        <row r="16">
          <cell r="AM16">
            <v>42551</v>
          </cell>
        </row>
        <row r="17">
          <cell r="AM17">
            <v>42551</v>
          </cell>
        </row>
        <row r="18">
          <cell r="AM18">
            <v>42551</v>
          </cell>
        </row>
        <row r="19">
          <cell r="AM19">
            <v>42551</v>
          </cell>
        </row>
        <row r="20">
          <cell r="AM20">
            <v>42551</v>
          </cell>
        </row>
        <row r="21">
          <cell r="AM21">
            <v>42551</v>
          </cell>
        </row>
        <row r="22">
          <cell r="AM22">
            <v>42551</v>
          </cell>
        </row>
        <row r="23">
          <cell r="AM23">
            <v>42551</v>
          </cell>
        </row>
        <row r="24">
          <cell r="AM24">
            <v>42551</v>
          </cell>
        </row>
        <row r="25">
          <cell r="AM25">
            <v>42551</v>
          </cell>
        </row>
        <row r="26">
          <cell r="AM26">
            <v>42551</v>
          </cell>
        </row>
        <row r="27">
          <cell r="AM27">
            <v>42551</v>
          </cell>
        </row>
        <row r="28">
          <cell r="AM28">
            <v>42551</v>
          </cell>
        </row>
        <row r="29">
          <cell r="AM29">
            <v>42551</v>
          </cell>
        </row>
        <row r="30">
          <cell r="AM30">
            <v>42551</v>
          </cell>
        </row>
        <row r="31">
          <cell r="AM31">
            <v>42551</v>
          </cell>
        </row>
        <row r="32">
          <cell r="AM32">
            <v>42551</v>
          </cell>
        </row>
        <row r="33">
          <cell r="AM33">
            <v>42551</v>
          </cell>
        </row>
        <row r="34">
          <cell r="AM34">
            <v>42551</v>
          </cell>
        </row>
        <row r="35">
          <cell r="AM35">
            <v>42551</v>
          </cell>
        </row>
        <row r="36">
          <cell r="AM36">
            <v>42551</v>
          </cell>
        </row>
        <row r="37">
          <cell r="AM37">
            <v>42551</v>
          </cell>
        </row>
        <row r="38">
          <cell r="AM38">
            <v>42551</v>
          </cell>
        </row>
        <row r="39">
          <cell r="AM39">
            <v>42551</v>
          </cell>
        </row>
        <row r="40">
          <cell r="AM40">
            <v>42551</v>
          </cell>
        </row>
        <row r="41">
          <cell r="AM41">
            <v>42551</v>
          </cell>
        </row>
        <row r="42">
          <cell r="AM42">
            <v>42551</v>
          </cell>
        </row>
        <row r="43">
          <cell r="AM43">
            <v>42551</v>
          </cell>
        </row>
        <row r="44">
          <cell r="AM44">
            <v>42551</v>
          </cell>
        </row>
        <row r="45">
          <cell r="AM45">
            <v>42551</v>
          </cell>
        </row>
        <row r="46">
          <cell r="AM46">
            <v>42551</v>
          </cell>
        </row>
        <row r="47">
          <cell r="AM47">
            <v>42551</v>
          </cell>
        </row>
        <row r="48">
          <cell r="AM48">
            <v>42551</v>
          </cell>
        </row>
        <row r="49">
          <cell r="AM49">
            <v>42551</v>
          </cell>
        </row>
        <row r="50">
          <cell r="AM50">
            <v>42551</v>
          </cell>
        </row>
        <row r="51">
          <cell r="AM51">
            <v>42551</v>
          </cell>
        </row>
        <row r="52">
          <cell r="AM52">
            <v>42551</v>
          </cell>
        </row>
        <row r="53">
          <cell r="AM53">
            <v>42551</v>
          </cell>
        </row>
        <row r="54">
          <cell r="AM54">
            <v>42551</v>
          </cell>
        </row>
        <row r="55">
          <cell r="AM55">
            <v>42551</v>
          </cell>
        </row>
        <row r="56">
          <cell r="AM56">
            <v>42551</v>
          </cell>
        </row>
        <row r="57">
          <cell r="AM57">
            <v>42551</v>
          </cell>
        </row>
        <row r="58">
          <cell r="AM58">
            <v>42551</v>
          </cell>
        </row>
        <row r="59">
          <cell r="AM59">
            <v>42551</v>
          </cell>
        </row>
        <row r="60">
          <cell r="AM60">
            <v>42551</v>
          </cell>
        </row>
        <row r="70">
          <cell r="AM70">
            <v>42551</v>
          </cell>
        </row>
        <row r="71">
          <cell r="AM71">
            <v>42551</v>
          </cell>
        </row>
        <row r="72">
          <cell r="AM72">
            <v>42551</v>
          </cell>
        </row>
        <row r="73">
          <cell r="AM73">
            <v>42551</v>
          </cell>
        </row>
        <row r="74">
          <cell r="AM74">
            <v>42551</v>
          </cell>
        </row>
        <row r="75">
          <cell r="AM75">
            <v>42551</v>
          </cell>
        </row>
        <row r="76">
          <cell r="AM76">
            <v>42551</v>
          </cell>
        </row>
        <row r="77">
          <cell r="AM77">
            <v>42551</v>
          </cell>
        </row>
        <row r="78">
          <cell r="AM78">
            <v>42551</v>
          </cell>
        </row>
        <row r="79">
          <cell r="AM79">
            <v>42551</v>
          </cell>
        </row>
        <row r="80">
          <cell r="AM80">
            <v>42551</v>
          </cell>
        </row>
        <row r="81">
          <cell r="AM81">
            <v>42551</v>
          </cell>
        </row>
        <row r="82">
          <cell r="AM82">
            <v>42551</v>
          </cell>
        </row>
        <row r="83">
          <cell r="AM83">
            <v>42551</v>
          </cell>
        </row>
        <row r="84">
          <cell r="AM84">
            <v>42551</v>
          </cell>
        </row>
        <row r="85">
          <cell r="AM85">
            <v>42551</v>
          </cell>
        </row>
        <row r="86">
          <cell r="AM86">
            <v>42551</v>
          </cell>
        </row>
        <row r="87">
          <cell r="AM87">
            <v>42551</v>
          </cell>
        </row>
        <row r="88">
          <cell r="AM88">
            <v>42551</v>
          </cell>
        </row>
        <row r="89">
          <cell r="AM89">
            <v>42551</v>
          </cell>
        </row>
        <row r="90">
          <cell r="AM90">
            <v>42551</v>
          </cell>
        </row>
        <row r="91">
          <cell r="AM91">
            <v>42551</v>
          </cell>
        </row>
        <row r="92">
          <cell r="AM92">
            <v>42551</v>
          </cell>
        </row>
        <row r="93">
          <cell r="AM93">
            <v>42551</v>
          </cell>
        </row>
        <row r="94">
          <cell r="AM94">
            <v>42551</v>
          </cell>
        </row>
        <row r="95">
          <cell r="AM95">
            <v>42551</v>
          </cell>
        </row>
        <row r="96">
          <cell r="AM96">
            <v>42551</v>
          </cell>
        </row>
        <row r="97">
          <cell r="AM97">
            <v>42551</v>
          </cell>
        </row>
        <row r="98">
          <cell r="AM98">
            <v>42551</v>
          </cell>
        </row>
        <row r="99">
          <cell r="AM99">
            <v>42551</v>
          </cell>
        </row>
        <row r="100">
          <cell r="AM100">
            <v>42551</v>
          </cell>
        </row>
        <row r="101">
          <cell r="AM101">
            <v>42551</v>
          </cell>
        </row>
        <row r="102">
          <cell r="AM102">
            <v>42551</v>
          </cell>
        </row>
        <row r="103">
          <cell r="AM103">
            <v>42551</v>
          </cell>
        </row>
        <row r="104">
          <cell r="AM104">
            <v>42551</v>
          </cell>
        </row>
        <row r="105">
          <cell r="AM105">
            <v>42551</v>
          </cell>
        </row>
        <row r="106">
          <cell r="AM106">
            <v>42551</v>
          </cell>
        </row>
        <row r="107">
          <cell r="AM107">
            <v>42551</v>
          </cell>
        </row>
        <row r="108">
          <cell r="AM108">
            <v>42551</v>
          </cell>
        </row>
        <row r="109">
          <cell r="AM109">
            <v>42551</v>
          </cell>
        </row>
        <row r="110">
          <cell r="AM110">
            <v>42551</v>
          </cell>
        </row>
        <row r="111">
          <cell r="AM111">
            <v>42551</v>
          </cell>
        </row>
        <row r="112">
          <cell r="AM112">
            <v>42551</v>
          </cell>
        </row>
        <row r="113">
          <cell r="AM113">
            <v>42551</v>
          </cell>
        </row>
        <row r="114">
          <cell r="AM114">
            <v>42551</v>
          </cell>
        </row>
        <row r="115">
          <cell r="AM115">
            <v>42551</v>
          </cell>
        </row>
        <row r="116">
          <cell r="AM116">
            <v>42551</v>
          </cell>
        </row>
        <row r="117">
          <cell r="AM117">
            <v>42551</v>
          </cell>
        </row>
        <row r="118">
          <cell r="AM118">
            <v>42551</v>
          </cell>
        </row>
        <row r="119">
          <cell r="AM119">
            <v>42551</v>
          </cell>
        </row>
        <row r="120">
          <cell r="AM120">
            <v>42551</v>
          </cell>
        </row>
        <row r="121">
          <cell r="AM121">
            <v>42551</v>
          </cell>
        </row>
        <row r="122">
          <cell r="AM122">
            <v>42551</v>
          </cell>
        </row>
        <row r="123">
          <cell r="AM123">
            <v>42551</v>
          </cell>
        </row>
        <row r="124">
          <cell r="AM124">
            <v>42551</v>
          </cell>
        </row>
        <row r="125">
          <cell r="AM125">
            <v>42551</v>
          </cell>
        </row>
        <row r="126">
          <cell r="AM126">
            <v>42551</v>
          </cell>
        </row>
        <row r="127">
          <cell r="AM127">
            <v>42551</v>
          </cell>
        </row>
        <row r="128">
          <cell r="AM128">
            <v>42551</v>
          </cell>
        </row>
        <row r="129">
          <cell r="AM129">
            <v>42551</v>
          </cell>
        </row>
        <row r="130">
          <cell r="AM130">
            <v>42551</v>
          </cell>
        </row>
        <row r="131">
          <cell r="AM131">
            <v>42551</v>
          </cell>
        </row>
        <row r="132">
          <cell r="AM132">
            <v>42551</v>
          </cell>
        </row>
        <row r="133">
          <cell r="AM133">
            <v>42551</v>
          </cell>
        </row>
        <row r="134">
          <cell r="AM134">
            <v>42551</v>
          </cell>
        </row>
        <row r="135">
          <cell r="AM135">
            <v>42551</v>
          </cell>
        </row>
        <row r="136">
          <cell r="AM136">
            <v>42551</v>
          </cell>
        </row>
        <row r="137">
          <cell r="AM137">
            <v>42551</v>
          </cell>
        </row>
        <row r="138">
          <cell r="AM138">
            <v>42551</v>
          </cell>
        </row>
        <row r="139">
          <cell r="AM139">
            <v>42551</v>
          </cell>
        </row>
        <row r="140">
          <cell r="AM140">
            <v>42551</v>
          </cell>
        </row>
        <row r="141">
          <cell r="AM141">
            <v>42551</v>
          </cell>
        </row>
        <row r="142">
          <cell r="AM142">
            <v>42551</v>
          </cell>
        </row>
        <row r="143">
          <cell r="AM143">
            <v>42551</v>
          </cell>
        </row>
        <row r="144">
          <cell r="AM144">
            <v>42551</v>
          </cell>
        </row>
        <row r="145">
          <cell r="AM145">
            <v>42551</v>
          </cell>
        </row>
        <row r="146">
          <cell r="AM146">
            <v>42551</v>
          </cell>
        </row>
        <row r="147">
          <cell r="AM147">
            <v>42551</v>
          </cell>
        </row>
        <row r="148">
          <cell r="AM148">
            <v>42551</v>
          </cell>
        </row>
        <row r="149">
          <cell r="AM149">
            <v>42551</v>
          </cell>
        </row>
        <row r="150">
          <cell r="AM150">
            <v>42551</v>
          </cell>
        </row>
        <row r="151">
          <cell r="AM151">
            <v>42551</v>
          </cell>
        </row>
        <row r="152">
          <cell r="AM152">
            <v>42551</v>
          </cell>
        </row>
        <row r="153">
          <cell r="AM153">
            <v>42551</v>
          </cell>
        </row>
        <row r="154">
          <cell r="AM154">
            <v>42551</v>
          </cell>
        </row>
        <row r="155">
          <cell r="AM155">
            <v>42551</v>
          </cell>
        </row>
        <row r="156">
          <cell r="AM156">
            <v>42551</v>
          </cell>
        </row>
        <row r="157">
          <cell r="AM157">
            <v>42551</v>
          </cell>
        </row>
        <row r="158">
          <cell r="AM158">
            <v>42551</v>
          </cell>
        </row>
        <row r="159">
          <cell r="AM159">
            <v>42551</v>
          </cell>
        </row>
        <row r="160">
          <cell r="AM160">
            <v>42551</v>
          </cell>
        </row>
        <row r="161">
          <cell r="AM161">
            <v>42551</v>
          </cell>
        </row>
        <row r="162">
          <cell r="AM162">
            <v>42551</v>
          </cell>
        </row>
        <row r="163">
          <cell r="AM163">
            <v>42551</v>
          </cell>
        </row>
        <row r="164">
          <cell r="AM164">
            <v>42551</v>
          </cell>
        </row>
        <row r="165">
          <cell r="AM165">
            <v>42551</v>
          </cell>
        </row>
        <row r="166">
          <cell r="AM166">
            <v>42551</v>
          </cell>
        </row>
        <row r="167">
          <cell r="AM167">
            <v>42551</v>
          </cell>
        </row>
        <row r="168">
          <cell r="AM168">
            <v>42551</v>
          </cell>
        </row>
        <row r="169">
          <cell r="AM169">
            <v>42551</v>
          </cell>
        </row>
        <row r="170">
          <cell r="AM170">
            <v>42551</v>
          </cell>
        </row>
        <row r="171">
          <cell r="AM171">
            <v>42551</v>
          </cell>
        </row>
        <row r="172">
          <cell r="AM172">
            <v>42551</v>
          </cell>
        </row>
        <row r="173">
          <cell r="AM173">
            <v>42551</v>
          </cell>
        </row>
        <row r="174">
          <cell r="AM174">
            <v>42551</v>
          </cell>
        </row>
        <row r="175">
          <cell r="AM175">
            <v>42551</v>
          </cell>
        </row>
        <row r="176">
          <cell r="AM176">
            <v>42551</v>
          </cell>
        </row>
        <row r="177">
          <cell r="AM177">
            <v>42551</v>
          </cell>
        </row>
        <row r="178">
          <cell r="AM178">
            <v>42551</v>
          </cell>
        </row>
        <row r="179">
          <cell r="AM179">
            <v>42551</v>
          </cell>
        </row>
        <row r="180">
          <cell r="AM180">
            <v>42551</v>
          </cell>
        </row>
        <row r="181">
          <cell r="AM181">
            <v>42551</v>
          </cell>
        </row>
        <row r="182">
          <cell r="AM182">
            <v>42551</v>
          </cell>
        </row>
        <row r="183">
          <cell r="AM183">
            <v>42551</v>
          </cell>
        </row>
        <row r="184">
          <cell r="AM184">
            <v>42551</v>
          </cell>
        </row>
        <row r="185">
          <cell r="AM185">
            <v>42551</v>
          </cell>
        </row>
        <row r="186">
          <cell r="AM186">
            <v>42551</v>
          </cell>
        </row>
        <row r="187">
          <cell r="AM187">
            <v>42551</v>
          </cell>
        </row>
        <row r="188">
          <cell r="AM188">
            <v>42551</v>
          </cell>
        </row>
        <row r="189">
          <cell r="AM189">
            <v>42551</v>
          </cell>
        </row>
        <row r="190">
          <cell r="AM190">
            <v>42551</v>
          </cell>
        </row>
        <row r="191">
          <cell r="AM191">
            <v>42551</v>
          </cell>
        </row>
        <row r="192">
          <cell r="AM192">
            <v>42551</v>
          </cell>
        </row>
        <row r="193">
          <cell r="AM193">
            <v>42551</v>
          </cell>
        </row>
        <row r="194">
          <cell r="AM194">
            <v>42551</v>
          </cell>
        </row>
        <row r="195">
          <cell r="AM195">
            <v>42551</v>
          </cell>
        </row>
        <row r="196">
          <cell r="AM196">
            <v>42551</v>
          </cell>
        </row>
        <row r="197">
          <cell r="AM197">
            <v>42551</v>
          </cell>
        </row>
        <row r="198">
          <cell r="AM198">
            <v>42551</v>
          </cell>
        </row>
        <row r="199">
          <cell r="AM199">
            <v>42551</v>
          </cell>
        </row>
        <row r="200">
          <cell r="AM200">
            <v>42551</v>
          </cell>
        </row>
        <row r="201">
          <cell r="AM201">
            <v>42551</v>
          </cell>
        </row>
        <row r="202">
          <cell r="AM202">
            <v>42551</v>
          </cell>
        </row>
        <row r="203">
          <cell r="AM203">
            <v>42551</v>
          </cell>
        </row>
        <row r="204">
          <cell r="AM204">
            <v>42551</v>
          </cell>
        </row>
        <row r="205">
          <cell r="AM205">
            <v>42551</v>
          </cell>
        </row>
        <row r="206">
          <cell r="AM206">
            <v>42551</v>
          </cell>
        </row>
        <row r="207">
          <cell r="AM207">
            <v>42551</v>
          </cell>
        </row>
        <row r="208">
          <cell r="AM208">
            <v>42551</v>
          </cell>
        </row>
        <row r="209">
          <cell r="AM209">
            <v>42551</v>
          </cell>
        </row>
        <row r="210">
          <cell r="AM210">
            <v>42551</v>
          </cell>
        </row>
        <row r="211">
          <cell r="AM211">
            <v>42551</v>
          </cell>
        </row>
        <row r="212">
          <cell r="AM212">
            <v>42551</v>
          </cell>
        </row>
        <row r="213">
          <cell r="AM213">
            <v>42551</v>
          </cell>
        </row>
        <row r="214">
          <cell r="AM214">
            <v>42551</v>
          </cell>
        </row>
        <row r="215">
          <cell r="AM215">
            <v>42551</v>
          </cell>
        </row>
        <row r="216">
          <cell r="AM216">
            <v>42551</v>
          </cell>
        </row>
        <row r="217">
          <cell r="AM217">
            <v>42551</v>
          </cell>
        </row>
        <row r="218">
          <cell r="AM218">
            <v>42551</v>
          </cell>
        </row>
        <row r="219">
          <cell r="AM219">
            <v>42551</v>
          </cell>
        </row>
        <row r="220">
          <cell r="AM220">
            <v>42551</v>
          </cell>
        </row>
        <row r="221">
          <cell r="AM221">
            <v>42551</v>
          </cell>
        </row>
        <row r="222">
          <cell r="AM222">
            <v>42551</v>
          </cell>
        </row>
        <row r="223">
          <cell r="AM223">
            <v>42551</v>
          </cell>
        </row>
        <row r="224">
          <cell r="AM224">
            <v>42551</v>
          </cell>
        </row>
        <row r="225">
          <cell r="AM225">
            <v>42551</v>
          </cell>
        </row>
        <row r="226">
          <cell r="AM226">
            <v>42551</v>
          </cell>
        </row>
        <row r="227">
          <cell r="AM227">
            <v>42551</v>
          </cell>
        </row>
        <row r="228">
          <cell r="AM228">
            <v>42551</v>
          </cell>
        </row>
        <row r="229">
          <cell r="AM229">
            <v>42551</v>
          </cell>
        </row>
        <row r="230">
          <cell r="AM230">
            <v>42551</v>
          </cell>
        </row>
        <row r="231">
          <cell r="AM231">
            <v>42551</v>
          </cell>
        </row>
        <row r="232">
          <cell r="AM232">
            <v>42551</v>
          </cell>
        </row>
        <row r="233">
          <cell r="AM233">
            <v>42551</v>
          </cell>
        </row>
        <row r="234">
          <cell r="AM234">
            <v>42551</v>
          </cell>
        </row>
        <row r="235">
          <cell r="AM235">
            <v>42551</v>
          </cell>
        </row>
        <row r="236">
          <cell r="AM236">
            <v>42551</v>
          </cell>
        </row>
        <row r="237">
          <cell r="AM237">
            <v>42551</v>
          </cell>
        </row>
        <row r="238">
          <cell r="AM238">
            <v>42551</v>
          </cell>
        </row>
        <row r="239">
          <cell r="AM239">
            <v>42551</v>
          </cell>
        </row>
        <row r="240">
          <cell r="AM240">
            <v>42551</v>
          </cell>
        </row>
        <row r="241">
          <cell r="AM241">
            <v>42551</v>
          </cell>
        </row>
        <row r="242">
          <cell r="AM242">
            <v>42551</v>
          </cell>
        </row>
        <row r="243">
          <cell r="AM243">
            <v>42551</v>
          </cell>
        </row>
        <row r="244">
          <cell r="AM244">
            <v>42551</v>
          </cell>
        </row>
        <row r="245">
          <cell r="AM245">
            <v>42551</v>
          </cell>
        </row>
        <row r="246">
          <cell r="AM246">
            <v>42551</v>
          </cell>
        </row>
        <row r="247">
          <cell r="AM247">
            <v>42551</v>
          </cell>
        </row>
        <row r="248">
          <cell r="AM248">
            <v>42551</v>
          </cell>
        </row>
        <row r="249">
          <cell r="AM249">
            <v>42551</v>
          </cell>
        </row>
        <row r="250">
          <cell r="AM250">
            <v>42551</v>
          </cell>
        </row>
        <row r="251">
          <cell r="AM251">
            <v>42551</v>
          </cell>
        </row>
        <row r="252">
          <cell r="AM252">
            <v>42551</v>
          </cell>
        </row>
        <row r="253">
          <cell r="AM253">
            <v>42551</v>
          </cell>
        </row>
        <row r="254">
          <cell r="AM254">
            <v>42551</v>
          </cell>
        </row>
        <row r="255">
          <cell r="AM255">
            <v>42551</v>
          </cell>
        </row>
        <row r="256">
          <cell r="AM256">
            <v>42551</v>
          </cell>
        </row>
        <row r="257">
          <cell r="AM257">
            <v>42551</v>
          </cell>
        </row>
        <row r="258">
          <cell r="AM258">
            <v>42551</v>
          </cell>
        </row>
        <row r="259">
          <cell r="AM259">
            <v>42551</v>
          </cell>
        </row>
        <row r="260">
          <cell r="AM260">
            <v>42551</v>
          </cell>
        </row>
        <row r="261">
          <cell r="AM261">
            <v>42551</v>
          </cell>
        </row>
        <row r="262">
          <cell r="AM262">
            <v>42551</v>
          </cell>
        </row>
        <row r="263">
          <cell r="AM263">
            <v>42551</v>
          </cell>
        </row>
        <row r="264">
          <cell r="AM264">
            <v>42551</v>
          </cell>
        </row>
        <row r="265">
          <cell r="AM265">
            <v>42551</v>
          </cell>
        </row>
        <row r="266">
          <cell r="AM266">
            <v>42551</v>
          </cell>
        </row>
        <row r="267">
          <cell r="AM267">
            <v>42551</v>
          </cell>
        </row>
        <row r="268">
          <cell r="AM268">
            <v>42551</v>
          </cell>
        </row>
        <row r="269">
          <cell r="AM269">
            <v>42551</v>
          </cell>
        </row>
        <row r="270">
          <cell r="AM270">
            <v>42551</v>
          </cell>
        </row>
        <row r="271">
          <cell r="AM271">
            <v>42551</v>
          </cell>
        </row>
        <row r="272">
          <cell r="AM272">
            <v>42551</v>
          </cell>
        </row>
        <row r="273">
          <cell r="AM273">
            <v>42551</v>
          </cell>
        </row>
        <row r="274">
          <cell r="AM274">
            <v>42551</v>
          </cell>
        </row>
        <row r="275">
          <cell r="AM275">
            <v>42551</v>
          </cell>
        </row>
        <row r="276">
          <cell r="AM276">
            <v>42551</v>
          </cell>
        </row>
        <row r="277">
          <cell r="AM277">
            <v>42551</v>
          </cell>
        </row>
        <row r="278">
          <cell r="AM278">
            <v>42551</v>
          </cell>
        </row>
        <row r="279">
          <cell r="AM279">
            <v>42551</v>
          </cell>
        </row>
        <row r="280">
          <cell r="AM280">
            <v>42551</v>
          </cell>
        </row>
        <row r="281">
          <cell r="AM281">
            <v>42551</v>
          </cell>
        </row>
        <row r="282">
          <cell r="AM282">
            <v>42551</v>
          </cell>
        </row>
        <row r="283">
          <cell r="AM283">
            <v>42551</v>
          </cell>
        </row>
        <row r="284">
          <cell r="AM284">
            <v>42551</v>
          </cell>
        </row>
        <row r="285">
          <cell r="AM285">
            <v>42551</v>
          </cell>
        </row>
        <row r="286">
          <cell r="AM286">
            <v>42551</v>
          </cell>
        </row>
        <row r="287">
          <cell r="AM287">
            <v>42551</v>
          </cell>
        </row>
        <row r="288">
          <cell r="AM288">
            <v>42551</v>
          </cell>
        </row>
        <row r="289">
          <cell r="AM289">
            <v>42551</v>
          </cell>
        </row>
        <row r="290">
          <cell r="AM290">
            <v>42551</v>
          </cell>
        </row>
        <row r="291">
          <cell r="AM291">
            <v>42551</v>
          </cell>
        </row>
        <row r="292">
          <cell r="AM292">
            <v>42551</v>
          </cell>
        </row>
        <row r="293">
          <cell r="AM293">
            <v>42551</v>
          </cell>
        </row>
        <row r="294">
          <cell r="AM294">
            <v>42551</v>
          </cell>
        </row>
        <row r="295">
          <cell r="AM295">
            <v>42551</v>
          </cell>
        </row>
        <row r="296">
          <cell r="AM296">
            <v>42551</v>
          </cell>
        </row>
        <row r="297">
          <cell r="AM297">
            <v>42551</v>
          </cell>
        </row>
        <row r="298">
          <cell r="AM298">
            <v>42551</v>
          </cell>
        </row>
        <row r="299">
          <cell r="AM299">
            <v>42551</v>
          </cell>
        </row>
        <row r="300">
          <cell r="AM300">
            <v>42551</v>
          </cell>
        </row>
        <row r="301">
          <cell r="AM301">
            <v>42551</v>
          </cell>
        </row>
        <row r="302">
          <cell r="AM302">
            <v>42551</v>
          </cell>
        </row>
        <row r="303">
          <cell r="AM303">
            <v>42551</v>
          </cell>
        </row>
        <row r="304">
          <cell r="AM304">
            <v>42551</v>
          </cell>
        </row>
        <row r="305">
          <cell r="AM305">
            <v>42551</v>
          </cell>
        </row>
        <row r="306">
          <cell r="AM306">
            <v>42551</v>
          </cell>
        </row>
      </sheetData>
      <sheetData sheetId="10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Приход"/>
      <sheetName val="Приход-расход"/>
      <sheetName val="журнал бракиража"/>
      <sheetName val="кол-во"/>
      <sheetName val="сред цена"/>
      <sheetName val="кол-во сумма"/>
      <sheetName val="1"/>
      <sheetName val="м1"/>
      <sheetName val="о1"/>
      <sheetName val="2"/>
      <sheetName val="м2"/>
      <sheetName val="о2"/>
      <sheetName val="3"/>
      <sheetName val="м3"/>
      <sheetName val="о3"/>
      <sheetName val="4"/>
      <sheetName val="м4"/>
      <sheetName val="о4"/>
      <sheetName val="5"/>
      <sheetName val="м5"/>
      <sheetName val="о5"/>
      <sheetName val="6"/>
      <sheetName val="м6"/>
      <sheetName val="о6"/>
      <sheetName val="7"/>
      <sheetName val="м7"/>
      <sheetName val="о7"/>
      <sheetName val="8"/>
      <sheetName val="м8"/>
      <sheetName val="о8"/>
      <sheetName val="9"/>
      <sheetName val="м9"/>
      <sheetName val="о9"/>
      <sheetName val="10"/>
      <sheetName val="м10"/>
      <sheetName val="о10"/>
      <sheetName val="11"/>
      <sheetName val="м11"/>
      <sheetName val="о11"/>
      <sheetName val="12"/>
      <sheetName val="м12"/>
      <sheetName val="о12"/>
      <sheetName val="13"/>
      <sheetName val="м13"/>
      <sheetName val="о13"/>
      <sheetName val="14"/>
      <sheetName val="м14"/>
      <sheetName val="о14"/>
      <sheetName val="15"/>
      <sheetName val="м15"/>
      <sheetName val="о15"/>
      <sheetName val="16"/>
      <sheetName val="м16"/>
      <sheetName val="о16"/>
      <sheetName val="17"/>
      <sheetName val="м17"/>
      <sheetName val="о17"/>
      <sheetName val="18"/>
      <sheetName val="м18"/>
      <sheetName val="о18"/>
      <sheetName val="19"/>
      <sheetName val="м19"/>
      <sheetName val="о19"/>
      <sheetName val="20"/>
      <sheetName val="м20"/>
      <sheetName val="о20"/>
      <sheetName val="21"/>
      <sheetName val="м21"/>
      <sheetName val="о21"/>
      <sheetName val="22"/>
      <sheetName val="м22"/>
      <sheetName val="о22"/>
      <sheetName val="23"/>
      <sheetName val="м23"/>
      <sheetName val="о23"/>
      <sheetName val="24"/>
      <sheetName val="м24"/>
      <sheetName val="о24"/>
      <sheetName val="25"/>
      <sheetName val="м25"/>
      <sheetName val="о25"/>
      <sheetName val="26"/>
      <sheetName val="м26"/>
      <sheetName val="о26"/>
      <sheetName val="27"/>
      <sheetName val="м27"/>
      <sheetName val="о27"/>
      <sheetName val="28"/>
      <sheetName val="м28"/>
      <sheetName val="о28"/>
      <sheetName val="29"/>
      <sheetName val="Лист1"/>
      <sheetName val="м29"/>
      <sheetName val="о29"/>
      <sheetName val="30"/>
      <sheetName val="м30"/>
      <sheetName val="о30"/>
      <sheetName val="31"/>
      <sheetName val="м31"/>
      <sheetName val="о31"/>
      <sheetName val="накопительная "/>
      <sheetName val="РЦ"/>
      <sheetName val="основа"/>
      <sheetName val="разработа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"/>
      <sheetData sheetId="9"/>
      <sheetData sheetId="1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1"/>
      <sheetData sheetId="12"/>
      <sheetData sheetId="1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4"/>
      <sheetData sheetId="15"/>
      <sheetData sheetId="1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17"/>
      <sheetData sheetId="18"/>
      <sheetData sheetId="1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150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12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3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0"/>
      <sheetData sheetId="21"/>
      <sheetData sheetId="2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36</v>
          </cell>
        </row>
        <row r="19">
          <cell r="CV19">
            <v>52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5.4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33.5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</v>
          </cell>
          <cell r="CX49">
            <v>8</v>
          </cell>
        </row>
        <row r="50">
          <cell r="CV50">
            <v>8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10</v>
          </cell>
          <cell r="CX54">
            <v>3</v>
          </cell>
        </row>
        <row r="55">
          <cell r="CV55">
            <v>9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4.5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10</v>
          </cell>
          <cell r="CX75">
            <v>16</v>
          </cell>
        </row>
        <row r="76">
          <cell r="CV76">
            <v>4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12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3"/>
      <sheetData sheetId="24"/>
      <sheetData sheetId="25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44.333333333333329</v>
          </cell>
          <cell r="CX53">
            <v>11</v>
          </cell>
        </row>
        <row r="54">
          <cell r="CV54">
            <v>180</v>
          </cell>
          <cell r="CX54">
            <v>3</v>
          </cell>
        </row>
        <row r="55">
          <cell r="CV55">
            <v>2.6833333333333331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1.6666666666666667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2.5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12.833333333333334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80.5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6"/>
      <sheetData sheetId="27"/>
      <sheetData sheetId="28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29"/>
      <sheetData sheetId="30"/>
      <sheetData sheetId="31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2"/>
      <sheetData sheetId="33"/>
      <sheetData sheetId="34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5"/>
      <sheetData sheetId="36"/>
      <sheetData sheetId="3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38"/>
      <sheetData sheetId="39"/>
      <sheetData sheetId="4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215.25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7.5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3.75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1"/>
      <sheetData sheetId="42"/>
      <sheetData sheetId="4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160.19999999999999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2.4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19.8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2.4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4"/>
      <sheetData sheetId="45"/>
      <sheetData sheetId="4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215</v>
          </cell>
        </row>
        <row r="19">
          <cell r="CV19">
            <v>52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71.5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5.4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21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12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7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10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47"/>
      <sheetData sheetId="48"/>
      <sheetData sheetId="4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0"/>
      <sheetData sheetId="51"/>
      <sheetData sheetId="5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3"/>
      <sheetData sheetId="54"/>
      <sheetData sheetId="55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6"/>
      <sheetData sheetId="57"/>
      <sheetData sheetId="58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184.8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2.88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59"/>
      <sheetData sheetId="60"/>
      <sheetData sheetId="61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25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234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16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3</v>
          </cell>
          <cell r="CX49">
            <v>8</v>
          </cell>
        </row>
        <row r="50">
          <cell r="CV50">
            <v>10.5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2.5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0.9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3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89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2"/>
      <sheetData sheetId="63"/>
      <sheetData sheetId="64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215.25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7.5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3.75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2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144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5"/>
      <sheetData sheetId="66"/>
      <sheetData sheetId="67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184.8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14.4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1.8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2.88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68"/>
      <sheetData sheetId="69"/>
      <sheetData sheetId="70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6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34.700000000000003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16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8.5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5.25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5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13.5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96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1"/>
      <sheetData sheetId="72"/>
      <sheetData sheetId="73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4"/>
      <sheetData sheetId="75"/>
      <sheetData sheetId="76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0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0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0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0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0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77"/>
      <sheetData sheetId="78"/>
      <sheetData sheetId="79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0</v>
          </cell>
        </row>
        <row r="19">
          <cell r="CV19">
            <v>79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0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51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9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7.5</v>
          </cell>
          <cell r="CX49">
            <v>8</v>
          </cell>
        </row>
        <row r="50">
          <cell r="CV50">
            <v>0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15</v>
          </cell>
          <cell r="CX54">
            <v>3</v>
          </cell>
        </row>
        <row r="55">
          <cell r="CV55">
            <v>0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0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3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0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0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0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0"/>
      <sheetData sheetId="81"/>
      <sheetData sheetId="82">
        <row r="14">
          <cell r="AF14">
            <v>0</v>
          </cell>
          <cell r="CV14">
            <v>0</v>
          </cell>
          <cell r="CX14">
            <v>11</v>
          </cell>
        </row>
        <row r="15">
          <cell r="CV15">
            <v>0</v>
          </cell>
        </row>
        <row r="16">
          <cell r="CV16">
            <v>0</v>
          </cell>
        </row>
        <row r="17">
          <cell r="CV17">
            <v>0</v>
          </cell>
          <cell r="CX17">
            <v>5</v>
          </cell>
        </row>
        <row r="18">
          <cell r="CV18">
            <v>16</v>
          </cell>
        </row>
        <row r="19">
          <cell r="CV19">
            <v>74</v>
          </cell>
          <cell r="CX19">
            <v>1</v>
          </cell>
        </row>
        <row r="20">
          <cell r="CV20">
            <v>0</v>
          </cell>
          <cell r="CX20">
            <v>30</v>
          </cell>
        </row>
        <row r="21">
          <cell r="CV21">
            <v>0</v>
          </cell>
          <cell r="CX21">
            <v>6</v>
          </cell>
        </row>
        <row r="22">
          <cell r="CV22">
            <v>0</v>
          </cell>
          <cell r="CX22">
            <v>12</v>
          </cell>
        </row>
        <row r="23">
          <cell r="CV23">
            <v>0</v>
          </cell>
        </row>
        <row r="24">
          <cell r="CV24">
            <v>0</v>
          </cell>
          <cell r="CX24">
            <v>3</v>
          </cell>
        </row>
        <row r="25">
          <cell r="CV25">
            <v>0</v>
          </cell>
          <cell r="CX25">
            <v>15</v>
          </cell>
        </row>
        <row r="26">
          <cell r="CV26">
            <v>0</v>
          </cell>
          <cell r="CX26">
            <v>11</v>
          </cell>
        </row>
        <row r="27">
          <cell r="CV27">
            <v>0</v>
          </cell>
          <cell r="CX27">
            <v>2</v>
          </cell>
        </row>
        <row r="28">
          <cell r="CV28">
            <v>197</v>
          </cell>
          <cell r="CX28">
            <v>3</v>
          </cell>
        </row>
        <row r="29">
          <cell r="CV29">
            <v>0</v>
          </cell>
          <cell r="CX29">
            <v>4</v>
          </cell>
        </row>
        <row r="30">
          <cell r="CV30">
            <v>0</v>
          </cell>
          <cell r="CX30">
            <v>11</v>
          </cell>
        </row>
        <row r="31">
          <cell r="CV31">
            <v>0</v>
          </cell>
          <cell r="CX31">
            <v>5</v>
          </cell>
        </row>
        <row r="32">
          <cell r="CV32">
            <v>0</v>
          </cell>
          <cell r="CX32">
            <v>5</v>
          </cell>
        </row>
        <row r="33">
          <cell r="CV33">
            <v>0</v>
          </cell>
          <cell r="CX33">
            <v>2</v>
          </cell>
        </row>
        <row r="34">
          <cell r="CV34">
            <v>0</v>
          </cell>
          <cell r="CX34">
            <v>6</v>
          </cell>
        </row>
        <row r="35">
          <cell r="CV35">
            <v>0</v>
          </cell>
          <cell r="CX35">
            <v>6</v>
          </cell>
        </row>
        <row r="36">
          <cell r="CV36">
            <v>0</v>
          </cell>
          <cell r="CX36">
            <v>6</v>
          </cell>
        </row>
        <row r="37">
          <cell r="CV37">
            <v>0</v>
          </cell>
          <cell r="CX37">
            <v>6</v>
          </cell>
        </row>
        <row r="38">
          <cell r="CV38">
            <v>0</v>
          </cell>
          <cell r="CX38">
            <v>6</v>
          </cell>
        </row>
        <row r="39">
          <cell r="CV39">
            <v>0</v>
          </cell>
          <cell r="CX39">
            <v>6</v>
          </cell>
        </row>
        <row r="40">
          <cell r="CV40">
            <v>0</v>
          </cell>
          <cell r="CX40">
            <v>6</v>
          </cell>
        </row>
        <row r="41">
          <cell r="CV41">
            <v>0</v>
          </cell>
          <cell r="CX41">
            <v>15</v>
          </cell>
        </row>
        <row r="42">
          <cell r="CV42">
            <v>0</v>
          </cell>
          <cell r="CX42">
            <v>3</v>
          </cell>
        </row>
        <row r="43">
          <cell r="CV43">
            <v>0</v>
          </cell>
          <cell r="CX43">
            <v>7</v>
          </cell>
        </row>
        <row r="44">
          <cell r="CV44">
            <v>0</v>
          </cell>
          <cell r="CX44">
            <v>21</v>
          </cell>
        </row>
        <row r="45">
          <cell r="CV45">
            <v>0</v>
          </cell>
        </row>
        <row r="46">
          <cell r="CV46">
            <v>12.5</v>
          </cell>
          <cell r="CX46">
            <v>3</v>
          </cell>
        </row>
        <row r="47">
          <cell r="CV47">
            <v>0</v>
          </cell>
          <cell r="CX47">
            <v>7</v>
          </cell>
        </row>
        <row r="48">
          <cell r="CV48">
            <v>0</v>
          </cell>
          <cell r="CX48">
            <v>3</v>
          </cell>
        </row>
        <row r="49">
          <cell r="CV49">
            <v>7</v>
          </cell>
          <cell r="CX49">
            <v>8</v>
          </cell>
        </row>
        <row r="50">
          <cell r="CV50">
            <v>5</v>
          </cell>
          <cell r="CX50">
            <v>9</v>
          </cell>
        </row>
        <row r="51">
          <cell r="CV51">
            <v>0</v>
          </cell>
          <cell r="CX51">
            <v>10</v>
          </cell>
        </row>
        <row r="52">
          <cell r="CV52">
            <v>0</v>
          </cell>
          <cell r="CX52">
            <v>11</v>
          </cell>
        </row>
        <row r="53">
          <cell r="CV53">
            <v>0</v>
          </cell>
          <cell r="CX53">
            <v>11</v>
          </cell>
        </row>
        <row r="54">
          <cell r="CV54">
            <v>10</v>
          </cell>
          <cell r="CX54">
            <v>3</v>
          </cell>
        </row>
        <row r="55">
          <cell r="CV55">
            <v>2</v>
          </cell>
          <cell r="CX55">
            <v>12</v>
          </cell>
        </row>
        <row r="56">
          <cell r="CV56">
            <v>0</v>
          </cell>
          <cell r="CX56">
            <v>13</v>
          </cell>
        </row>
        <row r="57">
          <cell r="CV57">
            <v>0</v>
          </cell>
        </row>
        <row r="58">
          <cell r="CV58">
            <v>0</v>
          </cell>
          <cell r="CX58">
            <v>3</v>
          </cell>
        </row>
        <row r="59">
          <cell r="CV59">
            <v>0</v>
          </cell>
          <cell r="CX59">
            <v>3</v>
          </cell>
        </row>
        <row r="60">
          <cell r="CV60">
            <v>0</v>
          </cell>
        </row>
        <row r="61">
          <cell r="CV61">
            <v>0</v>
          </cell>
          <cell r="CX61">
            <v>3</v>
          </cell>
        </row>
        <row r="62">
          <cell r="CV62">
            <v>0</v>
          </cell>
          <cell r="CX62">
            <v>6</v>
          </cell>
        </row>
        <row r="63">
          <cell r="CV63">
            <v>0</v>
          </cell>
          <cell r="CX63">
            <v>3</v>
          </cell>
        </row>
        <row r="64">
          <cell r="CV64">
            <v>0</v>
          </cell>
        </row>
        <row r="65">
          <cell r="CV65">
            <v>0</v>
          </cell>
        </row>
        <row r="66">
          <cell r="CV66">
            <v>0</v>
          </cell>
          <cell r="CX66">
            <v>3</v>
          </cell>
        </row>
        <row r="67">
          <cell r="CV67">
            <v>0</v>
          </cell>
          <cell r="CX67">
            <v>28</v>
          </cell>
        </row>
        <row r="68">
          <cell r="CV68">
            <v>0</v>
          </cell>
          <cell r="CX68">
            <v>11</v>
          </cell>
        </row>
        <row r="69">
          <cell r="CV69">
            <v>0</v>
          </cell>
          <cell r="CX69">
            <v>5</v>
          </cell>
        </row>
        <row r="70">
          <cell r="CV70">
            <v>4.5</v>
          </cell>
          <cell r="CX70">
            <v>14</v>
          </cell>
        </row>
        <row r="71">
          <cell r="CV71">
            <v>0</v>
          </cell>
          <cell r="CX71">
            <v>3</v>
          </cell>
        </row>
        <row r="72">
          <cell r="CV72">
            <v>0</v>
          </cell>
          <cell r="CX72">
            <v>1</v>
          </cell>
        </row>
        <row r="73">
          <cell r="CV73">
            <v>0</v>
          </cell>
          <cell r="CX73">
            <v>11</v>
          </cell>
        </row>
        <row r="74">
          <cell r="CV74">
            <v>0</v>
          </cell>
          <cell r="CX74">
            <v>15</v>
          </cell>
        </row>
        <row r="75">
          <cell r="CV75">
            <v>0</v>
          </cell>
          <cell r="CX75">
            <v>16</v>
          </cell>
        </row>
        <row r="76">
          <cell r="CV76">
            <v>4</v>
          </cell>
          <cell r="CX76">
            <v>27</v>
          </cell>
        </row>
        <row r="77">
          <cell r="CV77">
            <v>0</v>
          </cell>
          <cell r="CX77">
            <v>5</v>
          </cell>
        </row>
        <row r="78">
          <cell r="CV78">
            <v>7.5</v>
          </cell>
          <cell r="CX78">
            <v>18</v>
          </cell>
        </row>
        <row r="79">
          <cell r="CV79">
            <v>0</v>
          </cell>
          <cell r="CX79">
            <v>17</v>
          </cell>
        </row>
        <row r="80">
          <cell r="CV80">
            <v>12</v>
          </cell>
          <cell r="CX80">
            <v>3</v>
          </cell>
        </row>
        <row r="81">
          <cell r="CV81">
            <v>0</v>
          </cell>
        </row>
        <row r="82">
          <cell r="CV82">
            <v>0</v>
          </cell>
          <cell r="CX82">
            <v>6</v>
          </cell>
        </row>
        <row r="83">
          <cell r="CV83">
            <v>13</v>
          </cell>
          <cell r="CX83">
            <v>18</v>
          </cell>
        </row>
        <row r="84">
          <cell r="CV84">
            <v>0</v>
          </cell>
          <cell r="CX84">
            <v>19</v>
          </cell>
        </row>
        <row r="85">
          <cell r="CV85">
            <v>0</v>
          </cell>
          <cell r="CX85">
            <v>20</v>
          </cell>
        </row>
        <row r="86">
          <cell r="CV86">
            <v>0</v>
          </cell>
          <cell r="CX86">
            <v>15</v>
          </cell>
        </row>
        <row r="87">
          <cell r="CV87">
            <v>0</v>
          </cell>
          <cell r="CX87">
            <v>3</v>
          </cell>
        </row>
        <row r="88">
          <cell r="CV88">
            <v>0</v>
          </cell>
          <cell r="CX88">
            <v>15</v>
          </cell>
        </row>
        <row r="89">
          <cell r="CV89">
            <v>0</v>
          </cell>
          <cell r="CX89">
            <v>19</v>
          </cell>
        </row>
        <row r="90">
          <cell r="CV90">
            <v>0</v>
          </cell>
          <cell r="CX90">
            <v>21</v>
          </cell>
        </row>
        <row r="91">
          <cell r="CV91">
            <v>0</v>
          </cell>
          <cell r="CX91">
            <v>22</v>
          </cell>
        </row>
        <row r="92">
          <cell r="CV92">
            <v>0</v>
          </cell>
          <cell r="CX92">
            <v>21</v>
          </cell>
        </row>
        <row r="93">
          <cell r="CV93">
            <v>0</v>
          </cell>
          <cell r="CX93">
            <v>21</v>
          </cell>
        </row>
        <row r="94">
          <cell r="CV94">
            <v>0</v>
          </cell>
          <cell r="CX94">
            <v>21</v>
          </cell>
        </row>
        <row r="95">
          <cell r="CV95">
            <v>0</v>
          </cell>
          <cell r="CX95">
            <v>23</v>
          </cell>
        </row>
        <row r="96">
          <cell r="CV96">
            <v>40</v>
          </cell>
          <cell r="CX96">
            <v>24</v>
          </cell>
        </row>
        <row r="97">
          <cell r="CV97">
            <v>0</v>
          </cell>
          <cell r="CX97">
            <v>23</v>
          </cell>
        </row>
        <row r="98">
          <cell r="CV98">
            <v>0</v>
          </cell>
          <cell r="CX98">
            <v>25</v>
          </cell>
        </row>
        <row r="99">
          <cell r="CV99">
            <v>0</v>
          </cell>
          <cell r="CX99">
            <v>25</v>
          </cell>
        </row>
        <row r="100">
          <cell r="CV100">
            <v>0</v>
          </cell>
          <cell r="CX100">
            <v>30</v>
          </cell>
        </row>
        <row r="101">
          <cell r="CV101">
            <v>0</v>
          </cell>
          <cell r="CX101">
            <v>25</v>
          </cell>
        </row>
        <row r="102">
          <cell r="CV102">
            <v>0</v>
          </cell>
          <cell r="CX102">
            <v>25</v>
          </cell>
        </row>
        <row r="103">
          <cell r="CV103">
            <v>0</v>
          </cell>
        </row>
        <row r="104">
          <cell r="CV104">
            <v>0</v>
          </cell>
        </row>
        <row r="105">
          <cell r="CV105">
            <v>0</v>
          </cell>
        </row>
        <row r="106">
          <cell r="CV106">
            <v>0</v>
          </cell>
          <cell r="CX106">
            <v>29</v>
          </cell>
        </row>
        <row r="107">
          <cell r="CV107">
            <v>0</v>
          </cell>
          <cell r="CX107">
            <v>1</v>
          </cell>
        </row>
        <row r="108">
          <cell r="CV108">
            <v>0</v>
          </cell>
        </row>
        <row r="109">
          <cell r="CV109">
            <v>0</v>
          </cell>
          <cell r="CX109">
            <v>10</v>
          </cell>
        </row>
        <row r="110">
          <cell r="CV110">
            <v>0</v>
          </cell>
        </row>
        <row r="111">
          <cell r="CV111">
            <v>0</v>
          </cell>
          <cell r="CX111">
            <v>10</v>
          </cell>
        </row>
        <row r="112">
          <cell r="CV112">
            <v>0</v>
          </cell>
          <cell r="CX112">
            <v>11</v>
          </cell>
        </row>
        <row r="113">
          <cell r="CV113">
            <v>0</v>
          </cell>
          <cell r="CX113">
            <v>3</v>
          </cell>
        </row>
        <row r="114">
          <cell r="CV114">
            <v>0</v>
          </cell>
          <cell r="CX114">
            <v>11</v>
          </cell>
        </row>
        <row r="115">
          <cell r="CV115">
            <v>0</v>
          </cell>
          <cell r="CX115">
            <v>3</v>
          </cell>
        </row>
        <row r="116">
          <cell r="CV116">
            <v>0</v>
          </cell>
          <cell r="CX116">
            <v>10</v>
          </cell>
        </row>
        <row r="117">
          <cell r="CV117">
            <v>0</v>
          </cell>
          <cell r="CX117">
            <v>10</v>
          </cell>
        </row>
        <row r="118">
          <cell r="CV118">
            <v>0</v>
          </cell>
          <cell r="CX118">
            <v>21</v>
          </cell>
        </row>
        <row r="119">
          <cell r="CV119">
            <v>0</v>
          </cell>
          <cell r="CX119">
            <v>3</v>
          </cell>
        </row>
        <row r="120">
          <cell r="CV120">
            <v>0</v>
          </cell>
          <cell r="CX120">
            <v>10</v>
          </cell>
        </row>
        <row r="121">
          <cell r="CV121">
            <v>0</v>
          </cell>
          <cell r="CX121">
            <v>10</v>
          </cell>
        </row>
        <row r="122">
          <cell r="CV122">
            <v>0</v>
          </cell>
          <cell r="CX122">
            <v>26</v>
          </cell>
        </row>
      </sheetData>
      <sheetData sheetId="83"/>
      <sheetData sheetId="84"/>
      <sheetData sheetId="85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225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506.5</v>
          </cell>
          <cell r="CV18">
            <v>18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30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2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30.8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7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6.6</v>
          </cell>
          <cell r="AH49">
            <v>8</v>
          </cell>
          <cell r="CV49">
            <v>3</v>
          </cell>
          <cell r="CX49">
            <v>8</v>
          </cell>
        </row>
        <row r="50">
          <cell r="AF50">
            <v>27</v>
          </cell>
          <cell r="AH50">
            <v>9</v>
          </cell>
          <cell r="CV50">
            <v>5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194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40.980000000000004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42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22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49.166666666666671</v>
          </cell>
          <cell r="AH70">
            <v>14</v>
          </cell>
          <cell r="CV70">
            <v>1.6666666666666667</v>
          </cell>
          <cell r="CX70">
            <v>14</v>
          </cell>
        </row>
        <row r="71">
          <cell r="AF71">
            <v>216.66666666666666</v>
          </cell>
          <cell r="AH71">
            <v>3</v>
          </cell>
          <cell r="CV71">
            <v>216.66666666666666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6</v>
          </cell>
          <cell r="AH76">
            <v>27</v>
          </cell>
          <cell r="CV76">
            <v>2.5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119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53</v>
          </cell>
          <cell r="AH83">
            <v>18</v>
          </cell>
          <cell r="CV83">
            <v>13</v>
          </cell>
          <cell r="CX83">
            <v>18</v>
          </cell>
        </row>
        <row r="84">
          <cell r="AF84">
            <v>145</v>
          </cell>
          <cell r="AH84">
            <v>19</v>
          </cell>
          <cell r="CV84">
            <v>145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13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40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185.5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25.2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86"/>
      <sheetData sheetId="87"/>
      <sheetData sheetId="88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188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555.4</v>
          </cell>
          <cell r="CV18">
            <v>36</v>
          </cell>
        </row>
        <row r="19">
          <cell r="AF19">
            <v>52</v>
          </cell>
          <cell r="AH19">
            <v>1</v>
          </cell>
          <cell r="CV19">
            <v>52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15.72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2.7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310.86</v>
          </cell>
          <cell r="AH29">
            <v>4</v>
          </cell>
          <cell r="CV29">
            <v>170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5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5.4</v>
          </cell>
          <cell r="AH40">
            <v>6</v>
          </cell>
          <cell r="CV40">
            <v>5.4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40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30.6</v>
          </cell>
          <cell r="AH46">
            <v>3</v>
          </cell>
          <cell r="CV46">
            <v>21</v>
          </cell>
          <cell r="CX46">
            <v>3</v>
          </cell>
        </row>
        <row r="47">
          <cell r="AF47">
            <v>44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8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34</v>
          </cell>
          <cell r="AH50">
            <v>9</v>
          </cell>
          <cell r="CV50">
            <v>15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214</v>
          </cell>
          <cell r="AH53">
            <v>11</v>
          </cell>
          <cell r="CV53">
            <v>24</v>
          </cell>
          <cell r="CX53">
            <v>11</v>
          </cell>
        </row>
        <row r="54">
          <cell r="AF54">
            <v>13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7</v>
          </cell>
          <cell r="AH55">
            <v>12</v>
          </cell>
          <cell r="CV55">
            <v>7</v>
          </cell>
          <cell r="CX55">
            <v>12</v>
          </cell>
        </row>
        <row r="56">
          <cell r="AF56">
            <v>22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35.5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45.5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13.5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20</v>
          </cell>
          <cell r="AH75">
            <v>16</v>
          </cell>
          <cell r="CV75">
            <v>10</v>
          </cell>
          <cell r="CX75">
            <v>16</v>
          </cell>
        </row>
        <row r="76">
          <cell r="AF76">
            <v>7.1</v>
          </cell>
          <cell r="AH76">
            <v>27</v>
          </cell>
          <cell r="CV76">
            <v>3.5</v>
          </cell>
          <cell r="CX76">
            <v>27</v>
          </cell>
        </row>
        <row r="77">
          <cell r="AF77">
            <v>71.400000000000006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60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180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40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89"/>
      <sheetData sheetId="90"/>
      <sheetData sheetId="91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175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700.8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21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215.25</v>
          </cell>
          <cell r="AH28">
            <v>3</v>
          </cell>
          <cell r="CV28">
            <v>215.25</v>
          </cell>
          <cell r="CX28">
            <v>3</v>
          </cell>
        </row>
        <row r="29">
          <cell r="AF29">
            <v>68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2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40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24.5</v>
          </cell>
          <cell r="AH46">
            <v>3</v>
          </cell>
          <cell r="CV46">
            <v>7.5</v>
          </cell>
          <cell r="CX46">
            <v>3</v>
          </cell>
        </row>
        <row r="47">
          <cell r="AF47">
            <v>36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10.5</v>
          </cell>
          <cell r="AH49">
            <v>8</v>
          </cell>
          <cell r="CV49">
            <v>7.5</v>
          </cell>
          <cell r="CX49">
            <v>8</v>
          </cell>
        </row>
        <row r="50">
          <cell r="AF50">
            <v>26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171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18.75</v>
          </cell>
          <cell r="AH54">
            <v>3</v>
          </cell>
          <cell r="CV54">
            <v>3.75</v>
          </cell>
          <cell r="CX54">
            <v>3</v>
          </cell>
        </row>
        <row r="55">
          <cell r="AF55">
            <v>5.5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52.9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72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2.5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5.5</v>
          </cell>
          <cell r="AH76">
            <v>27</v>
          </cell>
          <cell r="CV76">
            <v>2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2.5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51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40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144</v>
          </cell>
          <cell r="AH84">
            <v>19</v>
          </cell>
          <cell r="CV84">
            <v>144</v>
          </cell>
          <cell r="CX84">
            <v>19</v>
          </cell>
        </row>
        <row r="85">
          <cell r="AF85">
            <v>0.9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13.5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5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40</v>
          </cell>
          <cell r="AH96">
            <v>24</v>
          </cell>
          <cell r="CV96">
            <v>40</v>
          </cell>
          <cell r="CX96">
            <v>24</v>
          </cell>
        </row>
        <row r="97">
          <cell r="AF97">
            <v>180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40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2"/>
      <sheetData sheetId="93"/>
      <sheetData sheetId="94"/>
      <sheetData sheetId="95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0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0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0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0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0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0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0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0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0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0</v>
          </cell>
          <cell r="AH76">
            <v>27</v>
          </cell>
          <cell r="CV76">
            <v>0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0</v>
          </cell>
          <cell r="AH96">
            <v>24</v>
          </cell>
          <cell r="CV96">
            <v>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6"/>
      <sheetData sheetId="97"/>
      <sheetData sheetId="98">
        <row r="14">
          <cell r="AF14">
            <v>0</v>
          </cell>
          <cell r="AH14">
            <v>11</v>
          </cell>
          <cell r="CV14">
            <v>0</v>
          </cell>
          <cell r="CX14">
            <v>11</v>
          </cell>
        </row>
        <row r="15">
          <cell r="AF15">
            <v>0</v>
          </cell>
          <cell r="CV15">
            <v>0</v>
          </cell>
        </row>
        <row r="16">
          <cell r="AF16">
            <v>0</v>
          </cell>
          <cell r="CV16">
            <v>0</v>
          </cell>
        </row>
        <row r="17">
          <cell r="AF17">
            <v>0</v>
          </cell>
          <cell r="AH17">
            <v>5</v>
          </cell>
          <cell r="CV17">
            <v>0</v>
          </cell>
          <cell r="CX17">
            <v>5</v>
          </cell>
        </row>
        <row r="18">
          <cell r="AF18">
            <v>0</v>
          </cell>
          <cell r="CV18">
            <v>0</v>
          </cell>
        </row>
        <row r="19">
          <cell r="AF19">
            <v>0</v>
          </cell>
          <cell r="AH19">
            <v>1</v>
          </cell>
          <cell r="CV19">
            <v>0</v>
          </cell>
          <cell r="CX19">
            <v>1</v>
          </cell>
        </row>
        <row r="20">
          <cell r="AF20">
            <v>0</v>
          </cell>
          <cell r="AH20">
            <v>30</v>
          </cell>
          <cell r="CV20">
            <v>0</v>
          </cell>
          <cell r="CX20">
            <v>30</v>
          </cell>
        </row>
        <row r="21">
          <cell r="AF21">
            <v>0</v>
          </cell>
          <cell r="AH21">
            <v>6</v>
          </cell>
          <cell r="CV21">
            <v>0</v>
          </cell>
          <cell r="CX21">
            <v>6</v>
          </cell>
        </row>
        <row r="22">
          <cell r="AF22">
            <v>0</v>
          </cell>
          <cell r="AH22">
            <v>12</v>
          </cell>
          <cell r="CV22">
            <v>0</v>
          </cell>
          <cell r="CX22">
            <v>12</v>
          </cell>
        </row>
        <row r="23">
          <cell r="AF23">
            <v>0</v>
          </cell>
          <cell r="CV23">
            <v>0</v>
          </cell>
        </row>
        <row r="24">
          <cell r="AF24">
            <v>0</v>
          </cell>
          <cell r="AH24">
            <v>3</v>
          </cell>
          <cell r="CV24">
            <v>0</v>
          </cell>
          <cell r="CX24">
            <v>3</v>
          </cell>
        </row>
        <row r="25">
          <cell r="AF25">
            <v>0</v>
          </cell>
          <cell r="AH25">
            <v>15</v>
          </cell>
          <cell r="CV25">
            <v>0</v>
          </cell>
          <cell r="CX25">
            <v>15</v>
          </cell>
        </row>
        <row r="26">
          <cell r="AF26">
            <v>0</v>
          </cell>
          <cell r="AH26">
            <v>11</v>
          </cell>
          <cell r="CV26">
            <v>0</v>
          </cell>
          <cell r="CX26">
            <v>11</v>
          </cell>
        </row>
        <row r="27">
          <cell r="AF27">
            <v>0</v>
          </cell>
          <cell r="AH27">
            <v>2</v>
          </cell>
          <cell r="CV27">
            <v>0</v>
          </cell>
          <cell r="CX27">
            <v>2</v>
          </cell>
        </row>
        <row r="28">
          <cell r="AF28">
            <v>0</v>
          </cell>
          <cell r="AH28">
            <v>3</v>
          </cell>
          <cell r="CV28">
            <v>0</v>
          </cell>
          <cell r="CX28">
            <v>3</v>
          </cell>
        </row>
        <row r="29">
          <cell r="AF29">
            <v>0</v>
          </cell>
          <cell r="AH29">
            <v>4</v>
          </cell>
          <cell r="CV29">
            <v>0</v>
          </cell>
          <cell r="CX29">
            <v>4</v>
          </cell>
        </row>
        <row r="30">
          <cell r="AF30">
            <v>0</v>
          </cell>
          <cell r="AH30">
            <v>11</v>
          </cell>
          <cell r="CV30">
            <v>0</v>
          </cell>
          <cell r="CX30">
            <v>11</v>
          </cell>
        </row>
        <row r="31">
          <cell r="AF31">
            <v>0</v>
          </cell>
          <cell r="AH31">
            <v>5</v>
          </cell>
          <cell r="CV31">
            <v>0</v>
          </cell>
          <cell r="CX31">
            <v>5</v>
          </cell>
        </row>
        <row r="32">
          <cell r="AF32">
            <v>0</v>
          </cell>
          <cell r="AH32">
            <v>5</v>
          </cell>
          <cell r="CV32">
            <v>0</v>
          </cell>
          <cell r="CX32">
            <v>5</v>
          </cell>
        </row>
        <row r="33">
          <cell r="AF33">
            <v>0</v>
          </cell>
          <cell r="AH33">
            <v>2</v>
          </cell>
          <cell r="CV33">
            <v>0</v>
          </cell>
          <cell r="CX33">
            <v>2</v>
          </cell>
        </row>
        <row r="34">
          <cell r="AF34">
            <v>0</v>
          </cell>
          <cell r="AH34">
            <v>6</v>
          </cell>
          <cell r="CV34">
            <v>0</v>
          </cell>
          <cell r="CX34">
            <v>6</v>
          </cell>
        </row>
        <row r="35">
          <cell r="AF35">
            <v>0</v>
          </cell>
          <cell r="AH35">
            <v>6</v>
          </cell>
          <cell r="CV35">
            <v>0</v>
          </cell>
          <cell r="CX35">
            <v>6</v>
          </cell>
        </row>
        <row r="36">
          <cell r="AF36">
            <v>0</v>
          </cell>
          <cell r="AH36">
            <v>6</v>
          </cell>
          <cell r="CV36">
            <v>0</v>
          </cell>
          <cell r="CX36">
            <v>6</v>
          </cell>
        </row>
        <row r="37">
          <cell r="AF37">
            <v>0</v>
          </cell>
          <cell r="AH37">
            <v>6</v>
          </cell>
          <cell r="CV37">
            <v>0</v>
          </cell>
          <cell r="CX37">
            <v>6</v>
          </cell>
        </row>
        <row r="38">
          <cell r="AF38">
            <v>0</v>
          </cell>
          <cell r="AH38">
            <v>6</v>
          </cell>
          <cell r="CV38">
            <v>0</v>
          </cell>
          <cell r="CX38">
            <v>6</v>
          </cell>
        </row>
        <row r="39">
          <cell r="AF39">
            <v>0</v>
          </cell>
          <cell r="AH39">
            <v>6</v>
          </cell>
          <cell r="CV39">
            <v>0</v>
          </cell>
          <cell r="CX39">
            <v>6</v>
          </cell>
        </row>
        <row r="40">
          <cell r="AF40">
            <v>0</v>
          </cell>
          <cell r="AH40">
            <v>6</v>
          </cell>
          <cell r="CV40">
            <v>0</v>
          </cell>
          <cell r="CX40">
            <v>6</v>
          </cell>
        </row>
        <row r="41">
          <cell r="AF41">
            <v>0</v>
          </cell>
          <cell r="AH41">
            <v>15</v>
          </cell>
          <cell r="CV41">
            <v>0</v>
          </cell>
          <cell r="CX41">
            <v>15</v>
          </cell>
        </row>
        <row r="42">
          <cell r="AF42">
            <v>0</v>
          </cell>
          <cell r="AH42">
            <v>3</v>
          </cell>
          <cell r="CV42">
            <v>0</v>
          </cell>
          <cell r="CX42">
            <v>3</v>
          </cell>
        </row>
        <row r="43">
          <cell r="AF43">
            <v>0</v>
          </cell>
          <cell r="AH43">
            <v>7</v>
          </cell>
          <cell r="CV43">
            <v>0</v>
          </cell>
          <cell r="CX43">
            <v>7</v>
          </cell>
        </row>
        <row r="44">
          <cell r="AF44">
            <v>0</v>
          </cell>
          <cell r="AH44">
            <v>21</v>
          </cell>
          <cell r="CV44">
            <v>0</v>
          </cell>
          <cell r="CX44">
            <v>21</v>
          </cell>
        </row>
        <row r="45">
          <cell r="AF45">
            <v>0</v>
          </cell>
          <cell r="CV45">
            <v>0</v>
          </cell>
        </row>
        <row r="46">
          <cell r="AF46">
            <v>0</v>
          </cell>
          <cell r="AH46">
            <v>3</v>
          </cell>
          <cell r="CV46">
            <v>0</v>
          </cell>
          <cell r="CX46">
            <v>3</v>
          </cell>
        </row>
        <row r="47">
          <cell r="AF47">
            <v>0</v>
          </cell>
          <cell r="AH47">
            <v>7</v>
          </cell>
          <cell r="CV47">
            <v>0</v>
          </cell>
          <cell r="CX47">
            <v>7</v>
          </cell>
        </row>
        <row r="48">
          <cell r="AF48">
            <v>0</v>
          </cell>
          <cell r="AH48">
            <v>3</v>
          </cell>
          <cell r="CV48">
            <v>0</v>
          </cell>
          <cell r="CX48">
            <v>3</v>
          </cell>
        </row>
        <row r="49">
          <cell r="AF49">
            <v>0</v>
          </cell>
          <cell r="AH49">
            <v>8</v>
          </cell>
          <cell r="CV49">
            <v>0</v>
          </cell>
          <cell r="CX49">
            <v>8</v>
          </cell>
        </row>
        <row r="50">
          <cell r="AF50">
            <v>0</v>
          </cell>
          <cell r="AH50">
            <v>9</v>
          </cell>
          <cell r="CV50">
            <v>0</v>
          </cell>
          <cell r="CX50">
            <v>9</v>
          </cell>
        </row>
        <row r="51">
          <cell r="AF51">
            <v>0</v>
          </cell>
          <cell r="AH51">
            <v>10</v>
          </cell>
          <cell r="CV51">
            <v>0</v>
          </cell>
          <cell r="CX51">
            <v>10</v>
          </cell>
        </row>
        <row r="52">
          <cell r="AF52">
            <v>0</v>
          </cell>
          <cell r="AH52">
            <v>11</v>
          </cell>
          <cell r="CV52">
            <v>0</v>
          </cell>
          <cell r="CX52">
            <v>11</v>
          </cell>
        </row>
        <row r="53">
          <cell r="AF53">
            <v>0</v>
          </cell>
          <cell r="AH53">
            <v>11</v>
          </cell>
          <cell r="CV53">
            <v>0</v>
          </cell>
          <cell r="CX53">
            <v>11</v>
          </cell>
        </row>
        <row r="54">
          <cell r="AF54">
            <v>0</v>
          </cell>
          <cell r="AH54">
            <v>3</v>
          </cell>
          <cell r="CV54">
            <v>0</v>
          </cell>
          <cell r="CX54">
            <v>3</v>
          </cell>
        </row>
        <row r="55">
          <cell r="AF55">
            <v>0</v>
          </cell>
          <cell r="AH55">
            <v>12</v>
          </cell>
          <cell r="CV55">
            <v>0</v>
          </cell>
          <cell r="CX55">
            <v>12</v>
          </cell>
        </row>
        <row r="56">
          <cell r="AF56">
            <v>0</v>
          </cell>
          <cell r="AH56">
            <v>13</v>
          </cell>
          <cell r="CV56">
            <v>0</v>
          </cell>
          <cell r="CX56">
            <v>13</v>
          </cell>
        </row>
        <row r="57">
          <cell r="AF57">
            <v>0</v>
          </cell>
          <cell r="CV57">
            <v>0</v>
          </cell>
        </row>
        <row r="58">
          <cell r="AF58">
            <v>0</v>
          </cell>
          <cell r="AH58">
            <v>3</v>
          </cell>
          <cell r="CV58">
            <v>0</v>
          </cell>
          <cell r="CX58">
            <v>3</v>
          </cell>
        </row>
        <row r="59">
          <cell r="AF59">
            <v>0</v>
          </cell>
          <cell r="AH59">
            <v>3</v>
          </cell>
          <cell r="CV59">
            <v>0</v>
          </cell>
          <cell r="CX59">
            <v>3</v>
          </cell>
        </row>
        <row r="60">
          <cell r="AF60">
            <v>0</v>
          </cell>
          <cell r="CV60">
            <v>0</v>
          </cell>
        </row>
        <row r="61">
          <cell r="AF61">
            <v>0</v>
          </cell>
          <cell r="AH61">
            <v>3</v>
          </cell>
          <cell r="CV61">
            <v>0</v>
          </cell>
          <cell r="CX61">
            <v>3</v>
          </cell>
        </row>
        <row r="62">
          <cell r="AF62">
            <v>0</v>
          </cell>
          <cell r="AH62">
            <v>6</v>
          </cell>
          <cell r="CV62">
            <v>0</v>
          </cell>
          <cell r="CX62">
            <v>6</v>
          </cell>
        </row>
        <row r="63">
          <cell r="AF63">
            <v>0</v>
          </cell>
          <cell r="AH63">
            <v>3</v>
          </cell>
          <cell r="CV63">
            <v>0</v>
          </cell>
          <cell r="CX63">
            <v>3</v>
          </cell>
        </row>
        <row r="64">
          <cell r="AF64">
            <v>0</v>
          </cell>
          <cell r="CV64">
            <v>0</v>
          </cell>
        </row>
        <row r="65">
          <cell r="AF65">
            <v>0</v>
          </cell>
          <cell r="CV65">
            <v>0</v>
          </cell>
        </row>
        <row r="66">
          <cell r="AF66">
            <v>0</v>
          </cell>
          <cell r="AH66">
            <v>3</v>
          </cell>
          <cell r="CV66">
            <v>0</v>
          </cell>
          <cell r="CX66">
            <v>3</v>
          </cell>
        </row>
        <row r="67">
          <cell r="AF67">
            <v>0</v>
          </cell>
          <cell r="AH67">
            <v>28</v>
          </cell>
          <cell r="CV67">
            <v>0</v>
          </cell>
          <cell r="CX67">
            <v>28</v>
          </cell>
        </row>
        <row r="68">
          <cell r="AF68">
            <v>0</v>
          </cell>
          <cell r="AH68">
            <v>11</v>
          </cell>
          <cell r="CV68">
            <v>0</v>
          </cell>
          <cell r="CX68">
            <v>11</v>
          </cell>
        </row>
        <row r="69">
          <cell r="AF69">
            <v>0</v>
          </cell>
          <cell r="AH69">
            <v>5</v>
          </cell>
          <cell r="CV69">
            <v>0</v>
          </cell>
          <cell r="CX69">
            <v>5</v>
          </cell>
        </row>
        <row r="70">
          <cell r="AF70">
            <v>0</v>
          </cell>
          <cell r="AH70">
            <v>14</v>
          </cell>
          <cell r="CV70">
            <v>0</v>
          </cell>
          <cell r="CX70">
            <v>14</v>
          </cell>
        </row>
        <row r="71">
          <cell r="AF71">
            <v>0</v>
          </cell>
          <cell r="AH71">
            <v>3</v>
          </cell>
          <cell r="CV71">
            <v>0</v>
          </cell>
          <cell r="CX71">
            <v>3</v>
          </cell>
        </row>
        <row r="72">
          <cell r="AF72">
            <v>0</v>
          </cell>
          <cell r="AH72">
            <v>1</v>
          </cell>
          <cell r="CV72">
            <v>0</v>
          </cell>
          <cell r="CX72">
            <v>1</v>
          </cell>
        </row>
        <row r="73">
          <cell r="AF73">
            <v>0</v>
          </cell>
          <cell r="AH73">
            <v>11</v>
          </cell>
          <cell r="CV73">
            <v>0</v>
          </cell>
          <cell r="CX73">
            <v>11</v>
          </cell>
        </row>
        <row r="74">
          <cell r="AF74">
            <v>0</v>
          </cell>
          <cell r="AH74">
            <v>15</v>
          </cell>
          <cell r="CV74">
            <v>0</v>
          </cell>
          <cell r="CX74">
            <v>15</v>
          </cell>
        </row>
        <row r="75">
          <cell r="AF75">
            <v>0</v>
          </cell>
          <cell r="AH75">
            <v>16</v>
          </cell>
          <cell r="CV75">
            <v>0</v>
          </cell>
          <cell r="CX75">
            <v>16</v>
          </cell>
        </row>
        <row r="76">
          <cell r="AF76">
            <v>0</v>
          </cell>
          <cell r="AH76">
            <v>27</v>
          </cell>
          <cell r="CV76">
            <v>0</v>
          </cell>
          <cell r="CX76">
            <v>27</v>
          </cell>
        </row>
        <row r="77">
          <cell r="AF77">
            <v>0</v>
          </cell>
          <cell r="AH77">
            <v>5</v>
          </cell>
          <cell r="CV77">
            <v>0</v>
          </cell>
          <cell r="CX77">
            <v>5</v>
          </cell>
        </row>
        <row r="78">
          <cell r="AF78">
            <v>0</v>
          </cell>
          <cell r="AH78">
            <v>18</v>
          </cell>
          <cell r="CV78">
            <v>0</v>
          </cell>
          <cell r="CX78">
            <v>18</v>
          </cell>
        </row>
        <row r="79">
          <cell r="AF79">
            <v>0</v>
          </cell>
          <cell r="AH79">
            <v>17</v>
          </cell>
          <cell r="CV79">
            <v>0</v>
          </cell>
          <cell r="CX79">
            <v>17</v>
          </cell>
        </row>
        <row r="80">
          <cell r="AF80">
            <v>0</v>
          </cell>
          <cell r="AH80">
            <v>3</v>
          </cell>
          <cell r="CV80">
            <v>0</v>
          </cell>
          <cell r="CX80">
            <v>3</v>
          </cell>
        </row>
        <row r="81">
          <cell r="AF81">
            <v>0</v>
          </cell>
          <cell r="CV81">
            <v>0</v>
          </cell>
        </row>
        <row r="82">
          <cell r="AF82">
            <v>0</v>
          </cell>
          <cell r="AH82">
            <v>6</v>
          </cell>
          <cell r="CV82">
            <v>0</v>
          </cell>
          <cell r="CX82">
            <v>6</v>
          </cell>
        </row>
        <row r="83">
          <cell r="AF83">
            <v>0</v>
          </cell>
          <cell r="AH83">
            <v>18</v>
          </cell>
          <cell r="CV83">
            <v>0</v>
          </cell>
          <cell r="CX83">
            <v>18</v>
          </cell>
        </row>
        <row r="84">
          <cell r="AF84">
            <v>0</v>
          </cell>
          <cell r="AH84">
            <v>19</v>
          </cell>
          <cell r="CV84">
            <v>0</v>
          </cell>
          <cell r="CX84">
            <v>19</v>
          </cell>
        </row>
        <row r="85">
          <cell r="AF85">
            <v>0</v>
          </cell>
          <cell r="AH85">
            <v>20</v>
          </cell>
          <cell r="CV85">
            <v>0</v>
          </cell>
          <cell r="CX85">
            <v>20</v>
          </cell>
        </row>
        <row r="86">
          <cell r="AF86">
            <v>0</v>
          </cell>
          <cell r="AH86">
            <v>15</v>
          </cell>
          <cell r="CV86">
            <v>0</v>
          </cell>
          <cell r="CX86">
            <v>15</v>
          </cell>
        </row>
        <row r="87">
          <cell r="AF87">
            <v>0</v>
          </cell>
          <cell r="AH87">
            <v>3</v>
          </cell>
          <cell r="CV87">
            <v>0</v>
          </cell>
          <cell r="CX87">
            <v>3</v>
          </cell>
        </row>
        <row r="88">
          <cell r="AF88">
            <v>0</v>
          </cell>
          <cell r="AH88">
            <v>15</v>
          </cell>
          <cell r="CV88">
            <v>0</v>
          </cell>
          <cell r="CX88">
            <v>15</v>
          </cell>
        </row>
        <row r="89">
          <cell r="AF89">
            <v>0</v>
          </cell>
          <cell r="AH89">
            <v>19</v>
          </cell>
          <cell r="CV89">
            <v>0</v>
          </cell>
          <cell r="CX89">
            <v>19</v>
          </cell>
        </row>
        <row r="90">
          <cell r="AF90">
            <v>0</v>
          </cell>
          <cell r="AH90">
            <v>21</v>
          </cell>
          <cell r="CV90">
            <v>0</v>
          </cell>
          <cell r="CX90">
            <v>21</v>
          </cell>
        </row>
        <row r="91">
          <cell r="AF91">
            <v>0</v>
          </cell>
          <cell r="AH91">
            <v>22</v>
          </cell>
          <cell r="CV91">
            <v>0</v>
          </cell>
          <cell r="CX91">
            <v>22</v>
          </cell>
        </row>
        <row r="92">
          <cell r="AF92">
            <v>0</v>
          </cell>
          <cell r="AH92">
            <v>21</v>
          </cell>
          <cell r="CV92">
            <v>0</v>
          </cell>
          <cell r="CX92">
            <v>21</v>
          </cell>
        </row>
        <row r="93">
          <cell r="AF93">
            <v>0</v>
          </cell>
          <cell r="AH93">
            <v>21</v>
          </cell>
          <cell r="CV93">
            <v>0</v>
          </cell>
          <cell r="CX93">
            <v>21</v>
          </cell>
        </row>
        <row r="94">
          <cell r="AF94">
            <v>0</v>
          </cell>
          <cell r="AH94">
            <v>21</v>
          </cell>
          <cell r="CV94">
            <v>0</v>
          </cell>
          <cell r="CX94">
            <v>21</v>
          </cell>
        </row>
        <row r="95">
          <cell r="AF95">
            <v>0</v>
          </cell>
          <cell r="AH95">
            <v>23</v>
          </cell>
          <cell r="CV95">
            <v>0</v>
          </cell>
          <cell r="CX95">
            <v>23</v>
          </cell>
        </row>
        <row r="96">
          <cell r="AF96">
            <v>0</v>
          </cell>
          <cell r="AH96">
            <v>24</v>
          </cell>
          <cell r="CV96">
            <v>0</v>
          </cell>
          <cell r="CX96">
            <v>24</v>
          </cell>
        </row>
        <row r="97">
          <cell r="AF97">
            <v>0</v>
          </cell>
          <cell r="AH97">
            <v>23</v>
          </cell>
          <cell r="CV97">
            <v>0</v>
          </cell>
          <cell r="CX97">
            <v>23</v>
          </cell>
        </row>
        <row r="98">
          <cell r="AF98">
            <v>0</v>
          </cell>
          <cell r="AH98">
            <v>25</v>
          </cell>
          <cell r="CV98">
            <v>0</v>
          </cell>
          <cell r="CX98">
            <v>25</v>
          </cell>
        </row>
        <row r="99">
          <cell r="AF99">
            <v>0</v>
          </cell>
          <cell r="AH99">
            <v>25</v>
          </cell>
          <cell r="CV99">
            <v>0</v>
          </cell>
          <cell r="CX99">
            <v>25</v>
          </cell>
        </row>
        <row r="100">
          <cell r="AF100">
            <v>0</v>
          </cell>
          <cell r="AH100">
            <v>30</v>
          </cell>
          <cell r="CV100">
            <v>0</v>
          </cell>
          <cell r="CX100">
            <v>30</v>
          </cell>
        </row>
        <row r="101">
          <cell r="AF101">
            <v>0</v>
          </cell>
          <cell r="AH101">
            <v>25</v>
          </cell>
          <cell r="CV101">
            <v>0</v>
          </cell>
          <cell r="CX101">
            <v>25</v>
          </cell>
        </row>
        <row r="102">
          <cell r="AF102">
            <v>0</v>
          </cell>
          <cell r="AH102">
            <v>25</v>
          </cell>
          <cell r="CV102">
            <v>0</v>
          </cell>
          <cell r="CX102">
            <v>25</v>
          </cell>
        </row>
        <row r="103">
          <cell r="AF103">
            <v>0</v>
          </cell>
          <cell r="CV103">
            <v>0</v>
          </cell>
        </row>
        <row r="104">
          <cell r="AF104">
            <v>0</v>
          </cell>
          <cell r="CV104">
            <v>0</v>
          </cell>
        </row>
        <row r="105">
          <cell r="AF105">
            <v>0</v>
          </cell>
          <cell r="CV105">
            <v>0</v>
          </cell>
        </row>
        <row r="106">
          <cell r="AF106">
            <v>0</v>
          </cell>
          <cell r="AH106">
            <v>29</v>
          </cell>
          <cell r="CV106">
            <v>0</v>
          </cell>
          <cell r="CX106">
            <v>29</v>
          </cell>
        </row>
        <row r="107">
          <cell r="AF107">
            <v>0</v>
          </cell>
          <cell r="AH107">
            <v>1</v>
          </cell>
          <cell r="CV107">
            <v>0</v>
          </cell>
          <cell r="CX107">
            <v>1</v>
          </cell>
        </row>
        <row r="108">
          <cell r="AF108">
            <v>0</v>
          </cell>
          <cell r="CV108">
            <v>0</v>
          </cell>
        </row>
        <row r="109">
          <cell r="AF109">
            <v>0</v>
          </cell>
          <cell r="AH109">
            <v>10</v>
          </cell>
          <cell r="CV109">
            <v>0</v>
          </cell>
          <cell r="CX109">
            <v>10</v>
          </cell>
        </row>
        <row r="110">
          <cell r="AF110">
            <v>0</v>
          </cell>
          <cell r="CV110">
            <v>0</v>
          </cell>
        </row>
        <row r="111">
          <cell r="AF111">
            <v>0</v>
          </cell>
          <cell r="AH111">
            <v>10</v>
          </cell>
          <cell r="CV111">
            <v>0</v>
          </cell>
          <cell r="CX111">
            <v>10</v>
          </cell>
        </row>
        <row r="112">
          <cell r="AF112">
            <v>0</v>
          </cell>
          <cell r="AH112">
            <v>11</v>
          </cell>
          <cell r="CV112">
            <v>0</v>
          </cell>
          <cell r="CX112">
            <v>11</v>
          </cell>
        </row>
        <row r="113">
          <cell r="AF113">
            <v>0</v>
          </cell>
          <cell r="AH113">
            <v>3</v>
          </cell>
          <cell r="CV113">
            <v>0</v>
          </cell>
          <cell r="CX113">
            <v>3</v>
          </cell>
        </row>
        <row r="114">
          <cell r="AF114">
            <v>0</v>
          </cell>
          <cell r="AH114">
            <v>11</v>
          </cell>
          <cell r="CV114">
            <v>0</v>
          </cell>
          <cell r="CX114">
            <v>11</v>
          </cell>
        </row>
        <row r="115">
          <cell r="AF115">
            <v>0</v>
          </cell>
          <cell r="AH115">
            <v>3</v>
          </cell>
          <cell r="CV115">
            <v>0</v>
          </cell>
          <cell r="CX115">
            <v>3</v>
          </cell>
        </row>
        <row r="116">
          <cell r="AF116">
            <v>0</v>
          </cell>
          <cell r="AH116">
            <v>10</v>
          </cell>
          <cell r="CV116">
            <v>0</v>
          </cell>
          <cell r="CX116">
            <v>10</v>
          </cell>
        </row>
        <row r="117">
          <cell r="AF117">
            <v>0</v>
          </cell>
          <cell r="AH117">
            <v>10</v>
          </cell>
          <cell r="CV117">
            <v>0</v>
          </cell>
          <cell r="CX117">
            <v>10</v>
          </cell>
        </row>
        <row r="118">
          <cell r="AF118">
            <v>0</v>
          </cell>
          <cell r="AH118">
            <v>21</v>
          </cell>
          <cell r="CV118">
            <v>0</v>
          </cell>
          <cell r="CX118">
            <v>21</v>
          </cell>
        </row>
        <row r="119">
          <cell r="AF119">
            <v>0</v>
          </cell>
          <cell r="AH119">
            <v>3</v>
          </cell>
          <cell r="CV119">
            <v>0</v>
          </cell>
          <cell r="CX119">
            <v>3</v>
          </cell>
        </row>
        <row r="120">
          <cell r="AF120">
            <v>0</v>
          </cell>
          <cell r="AH120">
            <v>10</v>
          </cell>
          <cell r="CV120">
            <v>0</v>
          </cell>
          <cell r="CX120">
            <v>10</v>
          </cell>
        </row>
        <row r="121">
          <cell r="AF121">
            <v>0</v>
          </cell>
          <cell r="AH121">
            <v>10</v>
          </cell>
          <cell r="CV121">
            <v>0</v>
          </cell>
          <cell r="CX121">
            <v>10</v>
          </cell>
        </row>
        <row r="122">
          <cell r="AF122">
            <v>0</v>
          </cell>
          <cell r="AH122">
            <v>26</v>
          </cell>
          <cell r="CV122">
            <v>0</v>
          </cell>
          <cell r="CX122">
            <v>26</v>
          </cell>
        </row>
      </sheetData>
      <sheetData sheetId="99"/>
      <sheetData sheetId="100"/>
      <sheetData sheetId="101"/>
      <sheetData sheetId="102"/>
      <sheetData sheetId="103">
        <row r="1">
          <cell r="AL1">
            <v>42149</v>
          </cell>
          <cell r="AM1">
            <v>42368</v>
          </cell>
        </row>
        <row r="2">
          <cell r="AM2">
            <v>42368</v>
          </cell>
        </row>
        <row r="3">
          <cell r="AM3">
            <v>42368</v>
          </cell>
        </row>
        <row r="4">
          <cell r="AM4">
            <v>42368</v>
          </cell>
        </row>
        <row r="5">
          <cell r="AM5">
            <v>42368</v>
          </cell>
        </row>
        <row r="6">
          <cell r="AM6">
            <v>42368</v>
          </cell>
        </row>
        <row r="7">
          <cell r="AM7">
            <v>42368</v>
          </cell>
        </row>
        <row r="8">
          <cell r="AM8">
            <v>42368</v>
          </cell>
        </row>
        <row r="9">
          <cell r="AM9">
            <v>42368</v>
          </cell>
        </row>
        <row r="10">
          <cell r="AM10">
            <v>42368</v>
          </cell>
        </row>
        <row r="11">
          <cell r="AM11">
            <v>42368</v>
          </cell>
        </row>
        <row r="12">
          <cell r="AM12">
            <v>42368</v>
          </cell>
        </row>
        <row r="13">
          <cell r="AM13">
            <v>42368</v>
          </cell>
        </row>
        <row r="14">
          <cell r="AM14">
            <v>42368</v>
          </cell>
        </row>
        <row r="15">
          <cell r="AM15">
            <v>42368</v>
          </cell>
        </row>
        <row r="16">
          <cell r="AM16">
            <v>42368</v>
          </cell>
        </row>
        <row r="17">
          <cell r="AM17">
            <v>42368</v>
          </cell>
        </row>
        <row r="18">
          <cell r="AM18">
            <v>42368</v>
          </cell>
        </row>
        <row r="19">
          <cell r="AM19">
            <v>42368</v>
          </cell>
        </row>
        <row r="20">
          <cell r="AM20">
            <v>42368</v>
          </cell>
        </row>
        <row r="21">
          <cell r="AM21">
            <v>42368</v>
          </cell>
        </row>
        <row r="22">
          <cell r="AM22">
            <v>42368</v>
          </cell>
        </row>
        <row r="23">
          <cell r="AM23">
            <v>42368</v>
          </cell>
        </row>
        <row r="24">
          <cell r="AM24">
            <v>42368</v>
          </cell>
        </row>
        <row r="25">
          <cell r="AM25">
            <v>42368</v>
          </cell>
        </row>
        <row r="26">
          <cell r="AM26">
            <v>42368</v>
          </cell>
        </row>
        <row r="27">
          <cell r="AM27">
            <v>42368</v>
          </cell>
        </row>
        <row r="28">
          <cell r="AM28">
            <v>42368</v>
          </cell>
        </row>
        <row r="29">
          <cell r="AM29">
            <v>42368</v>
          </cell>
        </row>
        <row r="30">
          <cell r="AM30">
            <v>42368</v>
          </cell>
        </row>
        <row r="31">
          <cell r="AM31">
            <v>42368</v>
          </cell>
        </row>
        <row r="32">
          <cell r="AM32">
            <v>42368</v>
          </cell>
        </row>
        <row r="33">
          <cell r="AM33">
            <v>42368</v>
          </cell>
        </row>
        <row r="34">
          <cell r="AM34">
            <v>42368</v>
          </cell>
        </row>
        <row r="35">
          <cell r="AM35">
            <v>42368</v>
          </cell>
        </row>
        <row r="36">
          <cell r="AM36">
            <v>42368</v>
          </cell>
        </row>
        <row r="37">
          <cell r="AM37">
            <v>42368</v>
          </cell>
        </row>
        <row r="38">
          <cell r="AM38">
            <v>42368</v>
          </cell>
        </row>
        <row r="39">
          <cell r="U39">
            <v>336.82400000000001</v>
          </cell>
          <cell r="AM39">
            <v>42368</v>
          </cell>
        </row>
        <row r="40">
          <cell r="AM40">
            <v>42368</v>
          </cell>
        </row>
        <row r="41">
          <cell r="U41">
            <v>342.49816666666663</v>
          </cell>
          <cell r="AM41">
            <v>42368</v>
          </cell>
        </row>
        <row r="42">
          <cell r="AM42">
            <v>42368</v>
          </cell>
        </row>
        <row r="43">
          <cell r="U43">
            <v>667.04266666666661</v>
          </cell>
          <cell r="AM43">
            <v>42368</v>
          </cell>
        </row>
        <row r="44">
          <cell r="AM44">
            <v>42368</v>
          </cell>
        </row>
        <row r="45">
          <cell r="U45">
            <v>7093.720166666667</v>
          </cell>
          <cell r="AM45">
            <v>42368</v>
          </cell>
        </row>
        <row r="46">
          <cell r="AM46">
            <v>42368</v>
          </cell>
        </row>
        <row r="47">
          <cell r="AM47">
            <v>42368</v>
          </cell>
        </row>
        <row r="48">
          <cell r="AM48">
            <v>42368</v>
          </cell>
        </row>
        <row r="49">
          <cell r="AM49">
            <v>42368</v>
          </cell>
        </row>
        <row r="50">
          <cell r="AM50">
            <v>42368</v>
          </cell>
        </row>
        <row r="51">
          <cell r="AM51">
            <v>42368</v>
          </cell>
        </row>
        <row r="52">
          <cell r="AM52">
            <v>42368</v>
          </cell>
        </row>
        <row r="53">
          <cell r="AM53">
            <v>42368</v>
          </cell>
        </row>
        <row r="54">
          <cell r="AM54">
            <v>42368</v>
          </cell>
        </row>
        <row r="55">
          <cell r="AM55">
            <v>42368</v>
          </cell>
        </row>
        <row r="56">
          <cell r="AM56">
            <v>42368</v>
          </cell>
        </row>
        <row r="57">
          <cell r="AM57">
            <v>42368</v>
          </cell>
        </row>
        <row r="58">
          <cell r="AM58">
            <v>42368</v>
          </cell>
        </row>
        <row r="59">
          <cell r="AM59">
            <v>42368</v>
          </cell>
        </row>
        <row r="60">
          <cell r="AM60">
            <v>42368</v>
          </cell>
        </row>
        <row r="61">
          <cell r="AM61">
            <v>42368</v>
          </cell>
        </row>
        <row r="62">
          <cell r="AM62">
            <v>42368</v>
          </cell>
        </row>
        <row r="63">
          <cell r="AM63">
            <v>42368</v>
          </cell>
        </row>
        <row r="64">
          <cell r="AM64">
            <v>42368</v>
          </cell>
        </row>
        <row r="65">
          <cell r="AM65">
            <v>42368</v>
          </cell>
        </row>
        <row r="66">
          <cell r="AM66">
            <v>42368</v>
          </cell>
        </row>
        <row r="67">
          <cell r="AM67">
            <v>42368</v>
          </cell>
        </row>
        <row r="68">
          <cell r="AM68">
            <v>42368</v>
          </cell>
        </row>
        <row r="69">
          <cell r="AM69">
            <v>42368</v>
          </cell>
        </row>
        <row r="70">
          <cell r="AM70">
            <v>42368</v>
          </cell>
        </row>
        <row r="71">
          <cell r="AM71">
            <v>42368</v>
          </cell>
        </row>
        <row r="72">
          <cell r="AM72">
            <v>42368</v>
          </cell>
        </row>
        <row r="73">
          <cell r="AM73">
            <v>42368</v>
          </cell>
        </row>
        <row r="74">
          <cell r="AM74">
            <v>42368</v>
          </cell>
        </row>
        <row r="75">
          <cell r="AM75">
            <v>42368</v>
          </cell>
        </row>
        <row r="76">
          <cell r="AM76">
            <v>42368</v>
          </cell>
        </row>
        <row r="77">
          <cell r="AM77">
            <v>42368</v>
          </cell>
        </row>
        <row r="78">
          <cell r="AM78">
            <v>42368</v>
          </cell>
        </row>
        <row r="79">
          <cell r="AM79">
            <v>42368</v>
          </cell>
        </row>
        <row r="80">
          <cell r="AM80">
            <v>42368</v>
          </cell>
        </row>
        <row r="81">
          <cell r="AM81">
            <v>42368</v>
          </cell>
        </row>
        <row r="82">
          <cell r="AM82">
            <v>42368</v>
          </cell>
        </row>
        <row r="83">
          <cell r="AM83">
            <v>42368</v>
          </cell>
        </row>
        <row r="84">
          <cell r="AM84">
            <v>42368</v>
          </cell>
        </row>
        <row r="85">
          <cell r="AM85">
            <v>42368</v>
          </cell>
        </row>
        <row r="86">
          <cell r="AM86">
            <v>42368</v>
          </cell>
        </row>
        <row r="87">
          <cell r="AM87">
            <v>42368</v>
          </cell>
        </row>
        <row r="88">
          <cell r="AM88">
            <v>42368</v>
          </cell>
        </row>
        <row r="89">
          <cell r="AM89">
            <v>42368</v>
          </cell>
        </row>
        <row r="90">
          <cell r="AM90">
            <v>42368</v>
          </cell>
        </row>
        <row r="91">
          <cell r="AM91">
            <v>42368</v>
          </cell>
        </row>
        <row r="92">
          <cell r="AM92">
            <v>42368</v>
          </cell>
        </row>
        <row r="93">
          <cell r="AM93">
            <v>42368</v>
          </cell>
        </row>
        <row r="94">
          <cell r="AM94">
            <v>42368</v>
          </cell>
        </row>
        <row r="95">
          <cell r="AM95">
            <v>42368</v>
          </cell>
        </row>
        <row r="96">
          <cell r="AM96">
            <v>42368</v>
          </cell>
        </row>
        <row r="97">
          <cell r="AM97">
            <v>42368</v>
          </cell>
        </row>
        <row r="98">
          <cell r="AM98">
            <v>42368</v>
          </cell>
        </row>
        <row r="99">
          <cell r="AM99">
            <v>42368</v>
          </cell>
        </row>
        <row r="100">
          <cell r="AM100">
            <v>42368</v>
          </cell>
        </row>
        <row r="101">
          <cell r="AM101">
            <v>42368</v>
          </cell>
        </row>
        <row r="102">
          <cell r="AM102">
            <v>42368</v>
          </cell>
        </row>
        <row r="103">
          <cell r="AM103">
            <v>42368</v>
          </cell>
        </row>
        <row r="104">
          <cell r="AM104">
            <v>42368</v>
          </cell>
        </row>
        <row r="105">
          <cell r="AM105">
            <v>42368</v>
          </cell>
        </row>
        <row r="106">
          <cell r="AM106">
            <v>42368</v>
          </cell>
        </row>
        <row r="107">
          <cell r="AM107">
            <v>42368</v>
          </cell>
        </row>
        <row r="108">
          <cell r="AM108">
            <v>42368</v>
          </cell>
        </row>
        <row r="109">
          <cell r="AM109">
            <v>42368</v>
          </cell>
        </row>
        <row r="110">
          <cell r="AM110">
            <v>42368</v>
          </cell>
        </row>
        <row r="111">
          <cell r="AM111">
            <v>42368</v>
          </cell>
        </row>
        <row r="112">
          <cell r="AM112">
            <v>42368</v>
          </cell>
        </row>
        <row r="113">
          <cell r="AM113">
            <v>42368</v>
          </cell>
        </row>
        <row r="114">
          <cell r="AM114">
            <v>42368</v>
          </cell>
        </row>
        <row r="115">
          <cell r="AM115">
            <v>42368</v>
          </cell>
        </row>
        <row r="116">
          <cell r="AM116">
            <v>42368</v>
          </cell>
        </row>
        <row r="117">
          <cell r="AM117">
            <v>42368</v>
          </cell>
        </row>
        <row r="118">
          <cell r="AM118">
            <v>42368</v>
          </cell>
        </row>
        <row r="119">
          <cell r="AM119">
            <v>42368</v>
          </cell>
        </row>
        <row r="120">
          <cell r="AM120">
            <v>42368</v>
          </cell>
        </row>
        <row r="121">
          <cell r="AM121">
            <v>42368</v>
          </cell>
        </row>
        <row r="122">
          <cell r="AM122">
            <v>42368</v>
          </cell>
        </row>
        <row r="123">
          <cell r="AM123">
            <v>42368</v>
          </cell>
        </row>
        <row r="124">
          <cell r="AM124">
            <v>42368</v>
          </cell>
        </row>
        <row r="125">
          <cell r="AM125">
            <v>42368</v>
          </cell>
        </row>
        <row r="126">
          <cell r="AM126">
            <v>42368</v>
          </cell>
        </row>
        <row r="127">
          <cell r="AM127">
            <v>42368</v>
          </cell>
        </row>
        <row r="128">
          <cell r="AM128">
            <v>42368</v>
          </cell>
        </row>
        <row r="129">
          <cell r="AM129">
            <v>42368</v>
          </cell>
        </row>
        <row r="130">
          <cell r="AM130">
            <v>42368</v>
          </cell>
        </row>
        <row r="131">
          <cell r="AM131">
            <v>42368</v>
          </cell>
        </row>
        <row r="132">
          <cell r="AM132">
            <v>42368</v>
          </cell>
        </row>
        <row r="133">
          <cell r="AM133">
            <v>42368</v>
          </cell>
        </row>
        <row r="134">
          <cell r="AM134">
            <v>42368</v>
          </cell>
        </row>
        <row r="135">
          <cell r="AM135">
            <v>42368</v>
          </cell>
        </row>
        <row r="136">
          <cell r="AM136">
            <v>42368</v>
          </cell>
        </row>
        <row r="137">
          <cell r="AM137">
            <v>42368</v>
          </cell>
        </row>
        <row r="138">
          <cell r="AM138">
            <v>42368</v>
          </cell>
        </row>
        <row r="139">
          <cell r="AM139">
            <v>42368</v>
          </cell>
        </row>
        <row r="140">
          <cell r="AM140">
            <v>42368</v>
          </cell>
        </row>
        <row r="141">
          <cell r="AM141">
            <v>42368</v>
          </cell>
        </row>
        <row r="142">
          <cell r="AM142">
            <v>42368</v>
          </cell>
        </row>
        <row r="143">
          <cell r="AM143">
            <v>42368</v>
          </cell>
        </row>
        <row r="144">
          <cell r="AM144">
            <v>42368</v>
          </cell>
        </row>
        <row r="145">
          <cell r="AM145">
            <v>42368</v>
          </cell>
        </row>
        <row r="146">
          <cell r="AM146">
            <v>42368</v>
          </cell>
        </row>
        <row r="147">
          <cell r="AM147">
            <v>42368</v>
          </cell>
        </row>
        <row r="148">
          <cell r="AM148">
            <v>42368</v>
          </cell>
        </row>
        <row r="149">
          <cell r="AM149">
            <v>42368</v>
          </cell>
        </row>
        <row r="150">
          <cell r="AM150">
            <v>42368</v>
          </cell>
        </row>
        <row r="151">
          <cell r="AM151">
            <v>42368</v>
          </cell>
        </row>
        <row r="152">
          <cell r="AM152">
            <v>42368</v>
          </cell>
        </row>
        <row r="153">
          <cell r="AM153">
            <v>42368</v>
          </cell>
        </row>
        <row r="154">
          <cell r="AM154">
            <v>42368</v>
          </cell>
        </row>
        <row r="155">
          <cell r="AM155">
            <v>42368</v>
          </cell>
        </row>
        <row r="156">
          <cell r="AM156">
            <v>42368</v>
          </cell>
        </row>
        <row r="157">
          <cell r="AM157">
            <v>42368</v>
          </cell>
        </row>
        <row r="158">
          <cell r="AM158">
            <v>42368</v>
          </cell>
        </row>
        <row r="159">
          <cell r="AM159">
            <v>42368</v>
          </cell>
        </row>
        <row r="160">
          <cell r="AM160">
            <v>42368</v>
          </cell>
        </row>
        <row r="161">
          <cell r="AM161">
            <v>42368</v>
          </cell>
        </row>
        <row r="162">
          <cell r="AM162">
            <v>42368</v>
          </cell>
        </row>
        <row r="163">
          <cell r="AM163">
            <v>42368</v>
          </cell>
        </row>
        <row r="164">
          <cell r="AM164">
            <v>42368</v>
          </cell>
        </row>
        <row r="165">
          <cell r="AM165">
            <v>42368</v>
          </cell>
        </row>
        <row r="166">
          <cell r="AM166">
            <v>42368</v>
          </cell>
        </row>
        <row r="167">
          <cell r="AM167">
            <v>42368</v>
          </cell>
        </row>
        <row r="168">
          <cell r="AM168">
            <v>42368</v>
          </cell>
        </row>
        <row r="169">
          <cell r="AM169">
            <v>42368</v>
          </cell>
        </row>
        <row r="170">
          <cell r="AM170">
            <v>42368</v>
          </cell>
        </row>
        <row r="171">
          <cell r="AM171">
            <v>42368</v>
          </cell>
        </row>
        <row r="172">
          <cell r="AM172">
            <v>42368</v>
          </cell>
        </row>
        <row r="173">
          <cell r="AM173">
            <v>42368</v>
          </cell>
        </row>
        <row r="174">
          <cell r="AM174">
            <v>42368</v>
          </cell>
        </row>
        <row r="175">
          <cell r="AM175">
            <v>42368</v>
          </cell>
        </row>
        <row r="176">
          <cell r="AM176">
            <v>42368</v>
          </cell>
        </row>
        <row r="177">
          <cell r="AM177">
            <v>42368</v>
          </cell>
        </row>
        <row r="178">
          <cell r="AM178">
            <v>42368</v>
          </cell>
        </row>
        <row r="179">
          <cell r="AM179">
            <v>42368</v>
          </cell>
        </row>
        <row r="180">
          <cell r="AM180">
            <v>42368</v>
          </cell>
        </row>
        <row r="181">
          <cell r="AM181">
            <v>42368</v>
          </cell>
        </row>
        <row r="182">
          <cell r="AM182">
            <v>42368</v>
          </cell>
        </row>
        <row r="183">
          <cell r="AM183">
            <v>42368</v>
          </cell>
        </row>
        <row r="184">
          <cell r="AM184">
            <v>42368</v>
          </cell>
        </row>
        <row r="185">
          <cell r="AM185">
            <v>42368</v>
          </cell>
        </row>
        <row r="186">
          <cell r="AM186">
            <v>42368</v>
          </cell>
        </row>
        <row r="187">
          <cell r="AM187">
            <v>42368</v>
          </cell>
        </row>
        <row r="188">
          <cell r="AM188">
            <v>42368</v>
          </cell>
        </row>
        <row r="189">
          <cell r="AM189">
            <v>42368</v>
          </cell>
        </row>
        <row r="190">
          <cell r="AM190">
            <v>42368</v>
          </cell>
        </row>
        <row r="191">
          <cell r="AM191">
            <v>42368</v>
          </cell>
        </row>
        <row r="192">
          <cell r="AM192">
            <v>42368</v>
          </cell>
        </row>
        <row r="193">
          <cell r="AM193">
            <v>42368</v>
          </cell>
        </row>
        <row r="194">
          <cell r="AM194">
            <v>42368</v>
          </cell>
        </row>
        <row r="195">
          <cell r="AM195">
            <v>42368</v>
          </cell>
        </row>
        <row r="196">
          <cell r="AM196">
            <v>42368</v>
          </cell>
        </row>
        <row r="197">
          <cell r="AM197">
            <v>42368</v>
          </cell>
        </row>
        <row r="198">
          <cell r="AM198">
            <v>42368</v>
          </cell>
        </row>
        <row r="199">
          <cell r="AM199">
            <v>42368</v>
          </cell>
        </row>
        <row r="200">
          <cell r="AM200">
            <v>42368</v>
          </cell>
        </row>
        <row r="201">
          <cell r="AM201">
            <v>42368</v>
          </cell>
        </row>
        <row r="202">
          <cell r="AM202">
            <v>42368</v>
          </cell>
        </row>
        <row r="203">
          <cell r="AM203">
            <v>42368</v>
          </cell>
        </row>
        <row r="204">
          <cell r="AM204">
            <v>42368</v>
          </cell>
        </row>
        <row r="205">
          <cell r="AM205">
            <v>42368</v>
          </cell>
        </row>
        <row r="206">
          <cell r="AM206">
            <v>42368</v>
          </cell>
        </row>
        <row r="207">
          <cell r="AM207">
            <v>42368</v>
          </cell>
        </row>
        <row r="208">
          <cell r="AM208">
            <v>42368</v>
          </cell>
        </row>
        <row r="209">
          <cell r="AM209">
            <v>42368</v>
          </cell>
        </row>
        <row r="210">
          <cell r="AM210">
            <v>42368</v>
          </cell>
        </row>
        <row r="211">
          <cell r="AM211">
            <v>42368</v>
          </cell>
        </row>
        <row r="212">
          <cell r="AM212">
            <v>42368</v>
          </cell>
        </row>
        <row r="213">
          <cell r="AM213">
            <v>42368</v>
          </cell>
        </row>
        <row r="214">
          <cell r="AM214">
            <v>42368</v>
          </cell>
        </row>
        <row r="215">
          <cell r="AM215">
            <v>42368</v>
          </cell>
        </row>
        <row r="216">
          <cell r="AM216">
            <v>42368</v>
          </cell>
        </row>
        <row r="217">
          <cell r="AM217">
            <v>42368</v>
          </cell>
        </row>
        <row r="218">
          <cell r="AM218">
            <v>42368</v>
          </cell>
        </row>
        <row r="219">
          <cell r="AM219">
            <v>42368</v>
          </cell>
        </row>
        <row r="220">
          <cell r="AM220">
            <v>42368</v>
          </cell>
        </row>
        <row r="221">
          <cell r="AM221">
            <v>42368</v>
          </cell>
        </row>
        <row r="222">
          <cell r="AM222">
            <v>42368</v>
          </cell>
        </row>
        <row r="223">
          <cell r="AM223">
            <v>42368</v>
          </cell>
        </row>
        <row r="224">
          <cell r="AM224">
            <v>42368</v>
          </cell>
        </row>
        <row r="225">
          <cell r="AM225">
            <v>42368</v>
          </cell>
        </row>
        <row r="226">
          <cell r="AM226">
            <v>42368</v>
          </cell>
        </row>
        <row r="227">
          <cell r="AM227">
            <v>42368</v>
          </cell>
        </row>
        <row r="228">
          <cell r="AM228">
            <v>42368</v>
          </cell>
        </row>
        <row r="229">
          <cell r="AM229">
            <v>42368</v>
          </cell>
        </row>
        <row r="230">
          <cell r="AM230">
            <v>42368</v>
          </cell>
        </row>
        <row r="231">
          <cell r="AM231">
            <v>42368</v>
          </cell>
        </row>
        <row r="232">
          <cell r="AM232">
            <v>42368</v>
          </cell>
        </row>
        <row r="233">
          <cell r="AM233">
            <v>42368</v>
          </cell>
        </row>
        <row r="234">
          <cell r="AM234">
            <v>42368</v>
          </cell>
        </row>
        <row r="235">
          <cell r="AM235">
            <v>42368</v>
          </cell>
        </row>
        <row r="236">
          <cell r="AM236">
            <v>42368</v>
          </cell>
        </row>
        <row r="237">
          <cell r="AM237">
            <v>42368</v>
          </cell>
        </row>
        <row r="238">
          <cell r="AM238">
            <v>42368</v>
          </cell>
        </row>
        <row r="239">
          <cell r="AM239">
            <v>42368</v>
          </cell>
        </row>
        <row r="240">
          <cell r="AM240">
            <v>42368</v>
          </cell>
        </row>
        <row r="241">
          <cell r="AM241">
            <v>42368</v>
          </cell>
        </row>
        <row r="242">
          <cell r="AM242">
            <v>42368</v>
          </cell>
        </row>
        <row r="243">
          <cell r="AM243">
            <v>42368</v>
          </cell>
        </row>
        <row r="244">
          <cell r="AM244">
            <v>42368</v>
          </cell>
        </row>
        <row r="245">
          <cell r="AM245">
            <v>42368</v>
          </cell>
        </row>
        <row r="246">
          <cell r="AM246">
            <v>42368</v>
          </cell>
        </row>
        <row r="247">
          <cell r="AM247">
            <v>42368</v>
          </cell>
        </row>
        <row r="248">
          <cell r="AM248">
            <v>42368</v>
          </cell>
        </row>
        <row r="249">
          <cell r="AM249">
            <v>42368</v>
          </cell>
        </row>
        <row r="250">
          <cell r="AM250">
            <v>42368</v>
          </cell>
        </row>
        <row r="251">
          <cell r="AM251">
            <v>42368</v>
          </cell>
        </row>
        <row r="252">
          <cell r="AM252">
            <v>42368</v>
          </cell>
        </row>
        <row r="253">
          <cell r="AM253">
            <v>42368</v>
          </cell>
        </row>
        <row r="254">
          <cell r="AM254">
            <v>42368</v>
          </cell>
        </row>
        <row r="255">
          <cell r="AM255">
            <v>42368</v>
          </cell>
        </row>
        <row r="256">
          <cell r="AM256">
            <v>42368</v>
          </cell>
        </row>
        <row r="257">
          <cell r="AM257">
            <v>42368</v>
          </cell>
        </row>
        <row r="258">
          <cell r="AM258">
            <v>42368</v>
          </cell>
        </row>
        <row r="259">
          <cell r="AM259">
            <v>42368</v>
          </cell>
        </row>
        <row r="260">
          <cell r="AM260">
            <v>42368</v>
          </cell>
        </row>
        <row r="261">
          <cell r="AM261">
            <v>42368</v>
          </cell>
        </row>
        <row r="262">
          <cell r="AM262">
            <v>42368</v>
          </cell>
        </row>
        <row r="263">
          <cell r="AM263">
            <v>42368</v>
          </cell>
        </row>
        <row r="264">
          <cell r="AM264">
            <v>42368</v>
          </cell>
        </row>
        <row r="265">
          <cell r="AM265">
            <v>42368</v>
          </cell>
        </row>
        <row r="266">
          <cell r="AM266">
            <v>42368</v>
          </cell>
        </row>
        <row r="267">
          <cell r="AM267">
            <v>42368</v>
          </cell>
        </row>
        <row r="268">
          <cell r="AM268">
            <v>42368</v>
          </cell>
        </row>
        <row r="269">
          <cell r="AM269">
            <v>42368</v>
          </cell>
        </row>
        <row r="270">
          <cell r="AM270">
            <v>42368</v>
          </cell>
        </row>
        <row r="271">
          <cell r="AM271">
            <v>42368</v>
          </cell>
        </row>
        <row r="272">
          <cell r="AM272">
            <v>42368</v>
          </cell>
        </row>
        <row r="273">
          <cell r="AM273">
            <v>42368</v>
          </cell>
        </row>
        <row r="274">
          <cell r="AM274">
            <v>42368</v>
          </cell>
        </row>
        <row r="275">
          <cell r="AM275">
            <v>42368</v>
          </cell>
        </row>
        <row r="276">
          <cell r="AM276">
            <v>42368</v>
          </cell>
        </row>
        <row r="277">
          <cell r="AM277">
            <v>42368</v>
          </cell>
        </row>
        <row r="278">
          <cell r="AM278">
            <v>42368</v>
          </cell>
        </row>
        <row r="279">
          <cell r="AM279">
            <v>42368</v>
          </cell>
        </row>
        <row r="280">
          <cell r="AM280">
            <v>42368</v>
          </cell>
        </row>
        <row r="281">
          <cell r="AM281">
            <v>42368</v>
          </cell>
        </row>
        <row r="282">
          <cell r="AM282">
            <v>42368</v>
          </cell>
        </row>
        <row r="283">
          <cell r="AM283">
            <v>42368</v>
          </cell>
        </row>
        <row r="284">
          <cell r="AM284">
            <v>42368</v>
          </cell>
        </row>
        <row r="285">
          <cell r="AM285">
            <v>42368</v>
          </cell>
        </row>
        <row r="286">
          <cell r="AM286">
            <v>42368</v>
          </cell>
        </row>
        <row r="287">
          <cell r="AM287">
            <v>42368</v>
          </cell>
        </row>
        <row r="288">
          <cell r="AM288">
            <v>42368</v>
          </cell>
        </row>
        <row r="289">
          <cell r="AM289">
            <v>42368</v>
          </cell>
        </row>
        <row r="290">
          <cell r="AM290">
            <v>42368</v>
          </cell>
        </row>
        <row r="291">
          <cell r="AM291">
            <v>42368</v>
          </cell>
        </row>
        <row r="292">
          <cell r="AM292">
            <v>42368</v>
          </cell>
        </row>
        <row r="293">
          <cell r="AM293">
            <v>42368</v>
          </cell>
        </row>
        <row r="294">
          <cell r="AM294">
            <v>42368</v>
          </cell>
        </row>
        <row r="295">
          <cell r="AM295">
            <v>42368</v>
          </cell>
        </row>
        <row r="296">
          <cell r="AM296">
            <v>42368</v>
          </cell>
        </row>
        <row r="297">
          <cell r="AM297">
            <v>42368</v>
          </cell>
        </row>
        <row r="298">
          <cell r="AM298">
            <v>42368</v>
          </cell>
        </row>
        <row r="299">
          <cell r="AM299">
            <v>42368</v>
          </cell>
        </row>
        <row r="300">
          <cell r="AM300">
            <v>42368</v>
          </cell>
        </row>
        <row r="301">
          <cell r="AM301">
            <v>42368</v>
          </cell>
        </row>
        <row r="302">
          <cell r="AM302">
            <v>42368</v>
          </cell>
        </row>
        <row r="303">
          <cell r="AM303">
            <v>42368</v>
          </cell>
        </row>
        <row r="304">
          <cell r="AM304">
            <v>42368</v>
          </cell>
        </row>
        <row r="305">
          <cell r="AM305">
            <v>42368</v>
          </cell>
        </row>
      </sheetData>
      <sheetData sheetId="10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A32" sqref="A32"/>
    </sheetView>
  </sheetViews>
  <sheetFormatPr defaultRowHeight="15" x14ac:dyDescent="0.25"/>
  <sheetData>
    <row r="1" spans="1:2" x14ac:dyDescent="0.25">
      <c r="A1" s="42" t="s">
        <v>25</v>
      </c>
      <c r="B1" t="s">
        <v>24</v>
      </c>
    </row>
    <row r="2" spans="1:2" x14ac:dyDescent="0.25">
      <c r="A2" s="42" t="s">
        <v>26</v>
      </c>
    </row>
    <row r="3" spans="1:2" x14ac:dyDescent="0.25">
      <c r="A3" s="42" t="s">
        <v>27</v>
      </c>
    </row>
    <row r="4" spans="1:2" x14ac:dyDescent="0.25">
      <c r="A4" s="42" t="s">
        <v>28</v>
      </c>
    </row>
    <row r="5" spans="1:2" x14ac:dyDescent="0.25">
      <c r="A5" s="42" t="s">
        <v>29</v>
      </c>
    </row>
    <row r="6" spans="1:2" x14ac:dyDescent="0.25">
      <c r="A6" s="42" t="s">
        <v>30</v>
      </c>
    </row>
    <row r="7" spans="1:2" x14ac:dyDescent="0.25">
      <c r="A7" s="42" t="s">
        <v>31</v>
      </c>
    </row>
    <row r="8" spans="1:2" x14ac:dyDescent="0.25">
      <c r="A8" s="42" t="s">
        <v>32</v>
      </c>
    </row>
    <row r="9" spans="1:2" x14ac:dyDescent="0.25">
      <c r="A9" s="42" t="s">
        <v>33</v>
      </c>
    </row>
    <row r="10" spans="1:2" x14ac:dyDescent="0.25">
      <c r="A10" s="42" t="s">
        <v>34</v>
      </c>
    </row>
    <row r="11" spans="1:2" x14ac:dyDescent="0.25">
      <c r="A11" s="42" t="s">
        <v>35</v>
      </c>
    </row>
    <row r="12" spans="1:2" x14ac:dyDescent="0.25">
      <c r="A12" s="42" t="s">
        <v>36</v>
      </c>
    </row>
    <row r="13" spans="1:2" x14ac:dyDescent="0.25">
      <c r="A13" s="42" t="s">
        <v>37</v>
      </c>
    </row>
    <row r="14" spans="1:2" x14ac:dyDescent="0.25">
      <c r="A14" s="42" t="s">
        <v>38</v>
      </c>
    </row>
    <row r="15" spans="1:2" x14ac:dyDescent="0.25">
      <c r="A15" s="42" t="s">
        <v>39</v>
      </c>
    </row>
    <row r="16" spans="1:2" x14ac:dyDescent="0.25">
      <c r="A16" s="42" t="s">
        <v>40</v>
      </c>
    </row>
    <row r="17" spans="1:1" x14ac:dyDescent="0.25">
      <c r="A17" s="42" t="s">
        <v>41</v>
      </c>
    </row>
    <row r="18" spans="1:1" x14ac:dyDescent="0.25">
      <c r="A18" s="42" t="s">
        <v>42</v>
      </c>
    </row>
    <row r="19" spans="1:1" x14ac:dyDescent="0.25">
      <c r="A19" s="42" t="s">
        <v>43</v>
      </c>
    </row>
    <row r="20" spans="1:1" x14ac:dyDescent="0.25">
      <c r="A20" s="42" t="s">
        <v>44</v>
      </c>
    </row>
    <row r="21" spans="1:1" x14ac:dyDescent="0.25">
      <c r="A21" s="42" t="s">
        <v>45</v>
      </c>
    </row>
    <row r="22" spans="1:1" x14ac:dyDescent="0.25">
      <c r="A22" s="42" t="s">
        <v>46</v>
      </c>
    </row>
    <row r="23" spans="1:1" x14ac:dyDescent="0.25">
      <c r="A23" s="42" t="s">
        <v>47</v>
      </c>
    </row>
    <row r="24" spans="1:1" x14ac:dyDescent="0.25">
      <c r="A24" s="42" t="s">
        <v>48</v>
      </c>
    </row>
    <row r="25" spans="1:1" x14ac:dyDescent="0.25">
      <c r="A25" s="42" t="s">
        <v>49</v>
      </c>
    </row>
    <row r="26" spans="1:1" x14ac:dyDescent="0.25">
      <c r="A26" s="42" t="s">
        <v>50</v>
      </c>
    </row>
    <row r="27" spans="1:1" x14ac:dyDescent="0.25">
      <c r="A27" s="42" t="s">
        <v>51</v>
      </c>
    </row>
    <row r="28" spans="1:1" x14ac:dyDescent="0.25">
      <c r="A28" s="42" t="s">
        <v>53</v>
      </c>
    </row>
    <row r="29" spans="1:1" x14ac:dyDescent="0.25">
      <c r="A29" s="42" t="s">
        <v>52</v>
      </c>
    </row>
    <row r="30" spans="1:1" x14ac:dyDescent="0.25">
      <c r="A30" s="42" t="s">
        <v>54</v>
      </c>
    </row>
    <row r="31" spans="1:1" x14ac:dyDescent="0.25">
      <c r="A31" s="42" t="s">
        <v>55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1"/>
  <sheetViews>
    <sheetView zoomScale="80" zoomScaleNormal="80" workbookViewId="0">
      <pane xSplit="7" ySplit="1" topLeftCell="H5" activePane="bottomRight" state="frozen"/>
      <selection activeCell="A2" sqref="A2"/>
      <selection pane="topRight" activeCell="L2" sqref="L2"/>
      <selection pane="bottomLeft" activeCell="A8" sqref="A8"/>
      <selection pane="bottomRight" activeCell="B25" sqref="B25"/>
    </sheetView>
  </sheetViews>
  <sheetFormatPr defaultColWidth="0" defaultRowHeight="12.75" x14ac:dyDescent="0.2"/>
  <cols>
    <col min="1" max="1" width="34.85546875" style="3" customWidth="1"/>
    <col min="2" max="2" width="11.425781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325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65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88" t="s">
        <v>75</v>
      </c>
      <c r="B6" s="22">
        <v>10</v>
      </c>
      <c r="C6" s="115" t="s">
        <v>365</v>
      </c>
      <c r="D6" s="116">
        <v>0.13</v>
      </c>
      <c r="E6" s="116">
        <v>6.15</v>
      </c>
      <c r="F6" s="116">
        <v>0.17</v>
      </c>
      <c r="G6" s="130">
        <v>56.55</v>
      </c>
      <c r="HR6" s="12"/>
      <c r="HS6" s="6"/>
    </row>
    <row r="7" spans="1:227" ht="36.75" customHeight="1" x14ac:dyDescent="0.2">
      <c r="A7" s="134" t="s">
        <v>317</v>
      </c>
      <c r="B7" s="172" t="s">
        <v>268</v>
      </c>
      <c r="C7" s="127" t="s">
        <v>374</v>
      </c>
      <c r="D7" s="130">
        <v>44.01</v>
      </c>
      <c r="E7" s="130">
        <v>18.63</v>
      </c>
      <c r="F7" s="130">
        <v>55.29</v>
      </c>
      <c r="G7" s="130">
        <v>564.71</v>
      </c>
      <c r="HR7" s="12"/>
      <c r="HS7" s="6">
        <f>[1]основа!AM10</f>
        <v>42551</v>
      </c>
    </row>
    <row r="8" spans="1:227" ht="15" customHeight="1" x14ac:dyDescent="0.2">
      <c r="A8" s="171" t="s">
        <v>518</v>
      </c>
      <c r="B8" s="172" t="s">
        <v>153</v>
      </c>
      <c r="C8" s="127" t="s">
        <v>519</v>
      </c>
      <c r="D8" s="130">
        <v>6.2</v>
      </c>
      <c r="E8" s="130">
        <v>6.4</v>
      </c>
      <c r="F8" s="130">
        <v>22.36</v>
      </c>
      <c r="G8" s="130">
        <v>169.82</v>
      </c>
      <c r="HR8" s="12"/>
      <c r="HS8" s="6">
        <f>[1]основа!AM11</f>
        <v>42551</v>
      </c>
    </row>
    <row r="9" spans="1:227" ht="15" customHeight="1" x14ac:dyDescent="0.2">
      <c r="A9" s="88" t="s">
        <v>269</v>
      </c>
      <c r="B9" s="107">
        <v>100</v>
      </c>
      <c r="C9" s="89">
        <v>0</v>
      </c>
      <c r="D9" s="90">
        <v>7.5</v>
      </c>
      <c r="E9" s="90">
        <v>2.9</v>
      </c>
      <c r="F9" s="90">
        <v>51.4</v>
      </c>
      <c r="G9" s="125">
        <v>261.7</v>
      </c>
      <c r="HR9" s="12"/>
      <c r="HS9" s="6"/>
    </row>
    <row r="10" spans="1:227" ht="15" customHeight="1" x14ac:dyDescent="0.2">
      <c r="A10" s="18" t="s">
        <v>11</v>
      </c>
      <c r="B10" s="26"/>
      <c r="C10" s="27"/>
      <c r="D10" s="28">
        <f>D6+D7+D8+D9</f>
        <v>57.84</v>
      </c>
      <c r="E10" s="28">
        <f t="shared" ref="E10:G10" si="0">E6+E7+E8+E9</f>
        <v>34.08</v>
      </c>
      <c r="F10" s="28">
        <f t="shared" si="0"/>
        <v>129.22</v>
      </c>
      <c r="G10" s="28">
        <f t="shared" si="0"/>
        <v>1052.78</v>
      </c>
      <c r="HR10" s="12"/>
      <c r="HS10" s="6">
        <f>[1]основа!AM15</f>
        <v>42551</v>
      </c>
    </row>
    <row r="11" spans="1:227" ht="15" customHeight="1" x14ac:dyDescent="0.2">
      <c r="A11" s="18"/>
      <c r="B11" s="26"/>
      <c r="C11" s="27"/>
      <c r="D11" s="28"/>
      <c r="E11" s="28"/>
      <c r="F11" s="28"/>
      <c r="G11" s="28"/>
      <c r="HR11" s="12"/>
      <c r="HS11" s="6">
        <f>[1]основа!AM22</f>
        <v>42551</v>
      </c>
    </row>
    <row r="12" spans="1:227" ht="15" customHeight="1" x14ac:dyDescent="0.2">
      <c r="A12" s="18" t="s">
        <v>14</v>
      </c>
      <c r="B12" s="26"/>
      <c r="C12" s="27"/>
      <c r="D12" s="30"/>
      <c r="E12" s="30"/>
      <c r="F12" s="30"/>
      <c r="G12" s="30"/>
      <c r="HR12" s="12"/>
      <c r="HS12" s="6">
        <f>[1]основа!AM23</f>
        <v>42551</v>
      </c>
    </row>
    <row r="13" spans="1:227" ht="23.25" customHeight="1" x14ac:dyDescent="0.2">
      <c r="A13" s="134" t="s">
        <v>362</v>
      </c>
      <c r="B13" s="172">
        <v>100</v>
      </c>
      <c r="C13" s="124" t="s">
        <v>395</v>
      </c>
      <c r="D13" s="125">
        <v>3.76</v>
      </c>
      <c r="E13" s="125">
        <v>7.52</v>
      </c>
      <c r="F13" s="125">
        <v>5.75</v>
      </c>
      <c r="G13" s="125">
        <v>105.52</v>
      </c>
      <c r="HR13" s="12"/>
      <c r="HS13" s="6">
        <f>[1]основа!AM24</f>
        <v>42551</v>
      </c>
    </row>
    <row r="14" spans="1:227" ht="30" customHeight="1" x14ac:dyDescent="0.2">
      <c r="A14" s="134" t="s">
        <v>426</v>
      </c>
      <c r="B14" s="172" t="s">
        <v>524</v>
      </c>
      <c r="C14" s="127" t="s">
        <v>394</v>
      </c>
      <c r="D14" s="130">
        <v>9.33</v>
      </c>
      <c r="E14" s="130">
        <v>11.7</v>
      </c>
      <c r="F14" s="130">
        <v>20.53</v>
      </c>
      <c r="G14" s="130">
        <v>222.8</v>
      </c>
      <c r="HR14" s="12"/>
      <c r="HS14" s="6">
        <f>[1]основа!AM25</f>
        <v>42551</v>
      </c>
    </row>
    <row r="15" spans="1:227" ht="23.25" customHeight="1" x14ac:dyDescent="0.2">
      <c r="A15" s="179" t="s">
        <v>521</v>
      </c>
      <c r="B15" s="172">
        <v>100</v>
      </c>
      <c r="C15" s="173" t="s">
        <v>497</v>
      </c>
      <c r="D15" s="170">
        <v>21.1</v>
      </c>
      <c r="E15" s="170">
        <v>13.6</v>
      </c>
      <c r="F15" s="170"/>
      <c r="G15" s="170">
        <v>211</v>
      </c>
      <c r="H15" s="109"/>
      <c r="HR15" s="12"/>
      <c r="HS15" s="6">
        <f>[1]основа!AM26</f>
        <v>42551</v>
      </c>
    </row>
    <row r="16" spans="1:227" ht="33" customHeight="1" x14ac:dyDescent="0.2">
      <c r="A16" s="134" t="s">
        <v>195</v>
      </c>
      <c r="B16" s="149">
        <v>100</v>
      </c>
      <c r="C16" s="124" t="s">
        <v>445</v>
      </c>
      <c r="D16" s="125">
        <v>2.2000000000000002</v>
      </c>
      <c r="E16" s="125">
        <v>2.97</v>
      </c>
      <c r="F16" s="125">
        <v>14.71</v>
      </c>
      <c r="G16" s="125">
        <v>94.33</v>
      </c>
      <c r="HR16" s="12"/>
      <c r="HS16" s="6">
        <f>[1]основа!AM27</f>
        <v>42551</v>
      </c>
    </row>
    <row r="17" spans="1:227" ht="33" customHeight="1" x14ac:dyDescent="0.2">
      <c r="A17" s="134" t="s">
        <v>490</v>
      </c>
      <c r="B17" s="149">
        <v>100</v>
      </c>
      <c r="C17" s="124" t="s">
        <v>491</v>
      </c>
      <c r="D17" s="125">
        <v>2.36</v>
      </c>
      <c r="E17" s="125">
        <v>3.63</v>
      </c>
      <c r="F17" s="125">
        <v>9.98</v>
      </c>
      <c r="G17" s="125">
        <v>82.07</v>
      </c>
      <c r="HR17" s="12"/>
      <c r="HS17" s="6"/>
    </row>
    <row r="18" spans="1:227" ht="15" customHeight="1" x14ac:dyDescent="0.2">
      <c r="A18" s="133" t="s">
        <v>483</v>
      </c>
      <c r="B18" s="126" t="s">
        <v>153</v>
      </c>
      <c r="C18" s="127" t="s">
        <v>484</v>
      </c>
      <c r="D18" s="130">
        <v>0.25</v>
      </c>
      <c r="E18" s="130">
        <v>0.1</v>
      </c>
      <c r="F18" s="130">
        <v>26.77</v>
      </c>
      <c r="G18" s="130">
        <v>110.75</v>
      </c>
      <c r="HR18" s="12"/>
      <c r="HS18" s="6">
        <f>[1]основа!AM28</f>
        <v>42551</v>
      </c>
    </row>
    <row r="19" spans="1:227" ht="15" customHeight="1" x14ac:dyDescent="0.2">
      <c r="A19" s="133" t="s">
        <v>72</v>
      </c>
      <c r="B19" s="135">
        <v>60</v>
      </c>
      <c r="C19" s="115"/>
      <c r="D19" s="90">
        <v>3.66</v>
      </c>
      <c r="E19" s="90">
        <v>0.72</v>
      </c>
      <c r="F19" s="90">
        <v>23.94</v>
      </c>
      <c r="G19" s="125">
        <v>116.88</v>
      </c>
      <c r="HR19" s="12"/>
      <c r="HS19" s="6">
        <f>[1]основа!AM29</f>
        <v>42551</v>
      </c>
    </row>
    <row r="20" spans="1:227" ht="15" customHeight="1" x14ac:dyDescent="0.2">
      <c r="A20" s="133" t="s">
        <v>73</v>
      </c>
      <c r="B20" s="135">
        <v>50</v>
      </c>
      <c r="C20" s="89"/>
      <c r="D20" s="90">
        <v>3.8</v>
      </c>
      <c r="E20" s="90">
        <v>0.4</v>
      </c>
      <c r="F20" s="90">
        <v>24.6</v>
      </c>
      <c r="G20" s="125">
        <v>117.2</v>
      </c>
      <c r="HR20" s="12"/>
      <c r="HS20" s="6"/>
    </row>
    <row r="21" spans="1:227" ht="15" customHeight="1" x14ac:dyDescent="0.2">
      <c r="A21" s="18" t="s">
        <v>15</v>
      </c>
      <c r="B21" s="26"/>
      <c r="C21" s="27"/>
      <c r="D21" s="28">
        <f>D13+D14+D15+D16+D17+D18+D19+D20</f>
        <v>46.459999999999994</v>
      </c>
      <c r="E21" s="28">
        <f t="shared" ref="E21:G21" si="1">E13+E14+E15+E16+E17+E18+E19+E20</f>
        <v>40.64</v>
      </c>
      <c r="F21" s="28">
        <f t="shared" si="1"/>
        <v>126.28</v>
      </c>
      <c r="G21" s="28">
        <f t="shared" si="1"/>
        <v>1060.55</v>
      </c>
      <c r="HR21" s="12"/>
      <c r="HS21" s="6">
        <f>[1]основа!AM32</f>
        <v>42551</v>
      </c>
    </row>
    <row r="22" spans="1:227" ht="15" customHeight="1" x14ac:dyDescent="0.2">
      <c r="A22" s="18"/>
      <c r="B22" s="26"/>
      <c r="C22" s="27"/>
      <c r="D22" s="28"/>
      <c r="E22" s="28"/>
      <c r="F22" s="28"/>
      <c r="G22" s="28"/>
      <c r="HR22" s="12"/>
      <c r="HS22" s="6">
        <f>[1]основа!AM33</f>
        <v>42551</v>
      </c>
    </row>
    <row r="23" spans="1:227" ht="15" customHeight="1" x14ac:dyDescent="0.2">
      <c r="A23" s="18" t="s">
        <v>16</v>
      </c>
      <c r="B23" s="26"/>
      <c r="C23" s="27"/>
      <c r="D23" s="30"/>
      <c r="E23" s="30"/>
      <c r="F23" s="30"/>
      <c r="G23" s="30"/>
      <c r="HR23" s="12"/>
      <c r="HS23" s="6">
        <f>[1]основа!AM34</f>
        <v>42551</v>
      </c>
    </row>
    <row r="24" spans="1:227" ht="15" customHeight="1" x14ac:dyDescent="0.2">
      <c r="A24" s="133" t="s">
        <v>168</v>
      </c>
      <c r="B24" s="126" t="s">
        <v>153</v>
      </c>
      <c r="C24" s="124" t="s">
        <v>371</v>
      </c>
      <c r="D24" s="125">
        <v>1</v>
      </c>
      <c r="E24" s="125"/>
      <c r="F24" s="125">
        <v>20.2</v>
      </c>
      <c r="G24" s="125">
        <v>84.8</v>
      </c>
      <c r="HR24" s="12"/>
      <c r="HS24" s="6">
        <f>[1]основа!AM36</f>
        <v>42551</v>
      </c>
    </row>
    <row r="25" spans="1:227" ht="15" customHeight="1" x14ac:dyDescent="0.2">
      <c r="A25" s="133" t="s">
        <v>418</v>
      </c>
      <c r="B25" s="172">
        <v>150</v>
      </c>
      <c r="C25" s="124">
        <v>0</v>
      </c>
      <c r="D25" s="125">
        <v>0.8</v>
      </c>
      <c r="E25" s="125">
        <v>0.4</v>
      </c>
      <c r="F25" s="125">
        <v>8.1</v>
      </c>
      <c r="G25" s="125">
        <v>39.200000000000003</v>
      </c>
      <c r="HR25" s="12"/>
      <c r="HS25" s="6">
        <f>[1]основа!AM37</f>
        <v>42551</v>
      </c>
    </row>
    <row r="26" spans="1:227" ht="15" customHeight="1" x14ac:dyDescent="0.2">
      <c r="A26" s="18" t="s">
        <v>17</v>
      </c>
      <c r="B26" s="26"/>
      <c r="C26" s="27"/>
      <c r="D26" s="28">
        <f>D24+D25</f>
        <v>1.8</v>
      </c>
      <c r="E26" s="28">
        <f>E24+E25</f>
        <v>0.4</v>
      </c>
      <c r="F26" s="28">
        <f>F24+F25</f>
        <v>28.299999999999997</v>
      </c>
      <c r="G26" s="28">
        <f>G24+G25</f>
        <v>124</v>
      </c>
      <c r="HR26" s="12"/>
      <c r="HS26" s="6">
        <f>[1]основа!AM40</f>
        <v>42551</v>
      </c>
    </row>
    <row r="27" spans="1:227" ht="15" customHeight="1" x14ac:dyDescent="0.2">
      <c r="A27" s="18"/>
      <c r="B27" s="26"/>
      <c r="C27" s="27"/>
      <c r="D27" s="28"/>
      <c r="E27" s="28"/>
      <c r="F27" s="28"/>
      <c r="G27" s="28"/>
      <c r="HR27" s="12"/>
      <c r="HS27" s="6">
        <f>[1]основа!AM41</f>
        <v>42551</v>
      </c>
    </row>
    <row r="28" spans="1:227" ht="15" customHeight="1" x14ac:dyDescent="0.2">
      <c r="A28" s="18" t="s">
        <v>18</v>
      </c>
      <c r="B28" s="26"/>
      <c r="C28" s="27"/>
      <c r="D28" s="30"/>
      <c r="E28" s="30"/>
      <c r="F28" s="30"/>
      <c r="G28" s="30"/>
      <c r="HR28" s="12"/>
      <c r="HS28" s="6">
        <f>[1]основа!AM42</f>
        <v>42551</v>
      </c>
    </row>
    <row r="29" spans="1:227" ht="15" customHeight="1" x14ac:dyDescent="0.2">
      <c r="A29" s="134" t="s">
        <v>316</v>
      </c>
      <c r="B29" s="172">
        <v>100</v>
      </c>
      <c r="C29" s="115" t="s">
        <v>375</v>
      </c>
      <c r="D29" s="116">
        <v>0.38</v>
      </c>
      <c r="E29" s="116">
        <v>3.1</v>
      </c>
      <c r="F29" s="116">
        <v>1.1499999999999999</v>
      </c>
      <c r="G29" s="130">
        <v>33.299999999999997</v>
      </c>
      <c r="HR29" s="12"/>
      <c r="HS29" s="6">
        <f>[1]основа!AM43</f>
        <v>42551</v>
      </c>
    </row>
    <row r="30" spans="1:227" ht="19.5" customHeight="1" x14ac:dyDescent="0.2">
      <c r="A30" s="150" t="s">
        <v>434</v>
      </c>
      <c r="B30" s="180" t="s">
        <v>520</v>
      </c>
      <c r="C30" s="137" t="s">
        <v>468</v>
      </c>
      <c r="D30" s="138">
        <v>16.11</v>
      </c>
      <c r="E30" s="138">
        <v>13.31</v>
      </c>
      <c r="F30" s="138">
        <v>19.899999999999999</v>
      </c>
      <c r="G30" s="138">
        <v>263.74</v>
      </c>
      <c r="HR30" s="12"/>
      <c r="HS30" s="6">
        <f>[1]основа!AM44</f>
        <v>42551</v>
      </c>
    </row>
    <row r="31" spans="1:227" ht="21" customHeight="1" x14ac:dyDescent="0.2">
      <c r="A31" s="133" t="s">
        <v>238</v>
      </c>
      <c r="B31" s="172" t="s">
        <v>153</v>
      </c>
      <c r="C31" s="115" t="s">
        <v>387</v>
      </c>
      <c r="D31" s="116">
        <v>11</v>
      </c>
      <c r="E31" s="116">
        <v>11.92</v>
      </c>
      <c r="F31" s="116">
        <v>49.84</v>
      </c>
      <c r="G31" s="116">
        <v>350</v>
      </c>
      <c r="HR31" s="12"/>
      <c r="HS31" s="6">
        <f>[1]основа!AM45</f>
        <v>42551</v>
      </c>
    </row>
    <row r="32" spans="1:227" ht="15" customHeight="1" x14ac:dyDescent="0.2">
      <c r="A32" s="133" t="s">
        <v>429</v>
      </c>
      <c r="B32" s="126" t="s">
        <v>153</v>
      </c>
      <c r="C32" s="124" t="s">
        <v>452</v>
      </c>
      <c r="D32" s="152" t="s">
        <v>453</v>
      </c>
      <c r="E32" s="151"/>
      <c r="F32" s="152" t="s">
        <v>454</v>
      </c>
      <c r="G32" s="152" t="s">
        <v>455</v>
      </c>
      <c r="HR32" s="12"/>
      <c r="HS32" s="6">
        <f>[1]основа!AM46</f>
        <v>42551</v>
      </c>
    </row>
    <row r="33" spans="1:227" ht="15" customHeight="1" x14ac:dyDescent="0.2">
      <c r="A33" s="133" t="s">
        <v>73</v>
      </c>
      <c r="B33" s="22">
        <v>75</v>
      </c>
      <c r="C33" s="89"/>
      <c r="D33" s="90">
        <v>5.7</v>
      </c>
      <c r="E33" s="90">
        <v>0.6</v>
      </c>
      <c r="F33" s="90">
        <v>36.9</v>
      </c>
      <c r="G33" s="125">
        <v>175.8</v>
      </c>
      <c r="HR33" s="12"/>
      <c r="HS33" s="6"/>
    </row>
    <row r="34" spans="1:227" ht="15" customHeight="1" x14ac:dyDescent="0.2">
      <c r="A34" s="133" t="s">
        <v>72</v>
      </c>
      <c r="B34" s="107">
        <v>70</v>
      </c>
      <c r="C34" s="115"/>
      <c r="D34" s="90">
        <v>4.2699999999999996</v>
      </c>
      <c r="E34" s="90">
        <v>0.84</v>
      </c>
      <c r="F34" s="90">
        <v>27.93</v>
      </c>
      <c r="G34" s="125">
        <v>136.36000000000001</v>
      </c>
      <c r="HR34" s="12"/>
      <c r="HS34" s="6">
        <f>[1]основа!AM47</f>
        <v>42551</v>
      </c>
    </row>
    <row r="35" spans="1:227" ht="15" customHeight="1" x14ac:dyDescent="0.2">
      <c r="A35" s="18" t="s">
        <v>19</v>
      </c>
      <c r="B35" s="26"/>
      <c r="C35" s="27"/>
      <c r="D35" s="28">
        <f>D29+D30+D31+D32+D33+D34</f>
        <v>37.569999999999993</v>
      </c>
      <c r="E35" s="28">
        <f t="shared" ref="E35:G35" si="2">E29+E30+E31+E32+E33+E34</f>
        <v>29.77</v>
      </c>
      <c r="F35" s="28">
        <f t="shared" si="2"/>
        <v>147.32</v>
      </c>
      <c r="G35" s="28">
        <f t="shared" si="2"/>
        <v>1006.0300000000001</v>
      </c>
      <c r="HR35" s="12"/>
      <c r="HS35" s="6">
        <f>[1]основа!AM50</f>
        <v>42551</v>
      </c>
    </row>
    <row r="36" spans="1:227" ht="15" customHeight="1" x14ac:dyDescent="0.2">
      <c r="A36" s="18"/>
      <c r="B36" s="26"/>
      <c r="C36" s="27"/>
      <c r="D36" s="30"/>
      <c r="E36" s="28"/>
      <c r="F36" s="30"/>
      <c r="G36" s="30"/>
      <c r="HR36" s="12"/>
      <c r="HS36" s="6">
        <f>[1]основа!AM51</f>
        <v>42551</v>
      </c>
    </row>
    <row r="37" spans="1:227" ht="15" customHeight="1" x14ac:dyDescent="0.2">
      <c r="A37" s="18" t="s">
        <v>20</v>
      </c>
      <c r="B37" s="26"/>
      <c r="C37" s="27"/>
      <c r="D37" s="30"/>
      <c r="E37" s="30"/>
      <c r="F37" s="30"/>
      <c r="G37" s="30"/>
      <c r="HR37" s="12"/>
      <c r="HS37" s="6">
        <f>[1]основа!AM52</f>
        <v>42551</v>
      </c>
    </row>
    <row r="38" spans="1:227" ht="15" customHeight="1" x14ac:dyDescent="0.2">
      <c r="A38" s="133" t="s">
        <v>361</v>
      </c>
      <c r="B38" s="126">
        <v>90</v>
      </c>
      <c r="C38" s="127"/>
      <c r="D38" s="130">
        <v>5.56</v>
      </c>
      <c r="E38" s="130">
        <v>6.61</v>
      </c>
      <c r="F38" s="130">
        <v>39</v>
      </c>
      <c r="G38" s="130">
        <v>238.4</v>
      </c>
      <c r="HR38" s="12"/>
      <c r="HS38" s="6">
        <f>[1]основа!AM53</f>
        <v>42551</v>
      </c>
    </row>
    <row r="39" spans="1:227" ht="15" customHeight="1" x14ac:dyDescent="0.2">
      <c r="A39" s="133" t="s">
        <v>351</v>
      </c>
      <c r="B39" s="126">
        <v>200</v>
      </c>
      <c r="C39" s="124" t="s">
        <v>373</v>
      </c>
      <c r="D39" s="125">
        <v>5.8</v>
      </c>
      <c r="E39" s="125">
        <v>5</v>
      </c>
      <c r="F39" s="125">
        <v>8</v>
      </c>
      <c r="G39" s="125">
        <v>100</v>
      </c>
      <c r="HR39" s="12"/>
      <c r="HS39" s="6">
        <f>[1]основа!AM54</f>
        <v>42551</v>
      </c>
    </row>
    <row r="40" spans="1:227" ht="15" customHeight="1" x14ac:dyDescent="0.2">
      <c r="A40" s="18" t="s">
        <v>21</v>
      </c>
      <c r="B40" s="26"/>
      <c r="C40" s="27"/>
      <c r="D40" s="28">
        <f>D38+D39</f>
        <v>11.36</v>
      </c>
      <c r="E40" s="28">
        <f>E38+E39</f>
        <v>11.61</v>
      </c>
      <c r="F40" s="28">
        <f>F38+F39</f>
        <v>47</v>
      </c>
      <c r="G40" s="28">
        <f>G38+G39</f>
        <v>338.4</v>
      </c>
      <c r="HR40" s="12"/>
      <c r="HS40" s="6">
        <f>[1]основа!AM56</f>
        <v>42551</v>
      </c>
    </row>
    <row r="41" spans="1:227" ht="15" customHeight="1" x14ac:dyDescent="0.2">
      <c r="A41" s="18"/>
      <c r="B41" s="26"/>
      <c r="C41" s="27"/>
      <c r="D41" s="19"/>
      <c r="E41" s="19"/>
      <c r="F41" s="19"/>
      <c r="G41" s="19"/>
      <c r="HR41" s="12"/>
      <c r="HS41" s="6">
        <f>[1]основа!AM57</f>
        <v>42551</v>
      </c>
    </row>
    <row r="42" spans="1:227" ht="15" customHeight="1" x14ac:dyDescent="0.2">
      <c r="A42" s="18" t="s">
        <v>22</v>
      </c>
      <c r="B42" s="26"/>
      <c r="C42" s="27"/>
      <c r="D42" s="28">
        <f>D10+D21+D26+D35+D40</f>
        <v>155.02999999999997</v>
      </c>
      <c r="E42" s="28">
        <f t="shared" ref="E42:G42" si="3">E10+E21+E26+E35+E40</f>
        <v>116.5</v>
      </c>
      <c r="F42" s="28">
        <f t="shared" si="3"/>
        <v>478.12</v>
      </c>
      <c r="G42" s="28">
        <f t="shared" si="3"/>
        <v>3581.76</v>
      </c>
      <c r="HR42" s="12"/>
      <c r="HS42" s="6">
        <f>[1]основа!AM58</f>
        <v>42551</v>
      </c>
    </row>
    <row r="43" spans="1:227" ht="15" customHeight="1" x14ac:dyDescent="0.2">
      <c r="A43" s="33"/>
      <c r="B43" s="26"/>
      <c r="C43" s="27"/>
      <c r="D43" s="34"/>
      <c r="E43" s="34"/>
      <c r="F43" s="34"/>
      <c r="G43" s="34"/>
      <c r="HR43" s="12"/>
      <c r="HS43" s="6">
        <f>[1]основа!AM59</f>
        <v>42551</v>
      </c>
    </row>
    <row r="44" spans="1:227" ht="14.25" customHeight="1" x14ac:dyDescent="0.2">
      <c r="HR44" s="12"/>
      <c r="HS44" s="6">
        <f>[1]основа!AM60</f>
        <v>42551</v>
      </c>
    </row>
    <row r="45" spans="1:227" ht="18.75" x14ac:dyDescent="0.3">
      <c r="A45" s="35"/>
      <c r="E45" s="110"/>
      <c r="F45" s="186"/>
      <c r="G45" s="187"/>
      <c r="HR45" s="12"/>
      <c r="HS45" s="6">
        <f>[1]основа!AM70</f>
        <v>42551</v>
      </c>
    </row>
    <row r="46" spans="1:227" ht="18.75" x14ac:dyDescent="0.3">
      <c r="A46" s="35"/>
      <c r="HR46" s="12"/>
      <c r="HS46" s="6">
        <f>[1]основа!AM71</f>
        <v>42551</v>
      </c>
    </row>
    <row r="47" spans="1:227" ht="18.75" x14ac:dyDescent="0.3">
      <c r="A47" s="35"/>
      <c r="E47" s="110"/>
      <c r="F47" s="111"/>
      <c r="HR47" s="12"/>
      <c r="HS47" s="6">
        <f>[1]основа!AM72</f>
        <v>42551</v>
      </c>
    </row>
    <row r="48" spans="1:227" x14ac:dyDescent="0.2">
      <c r="HR48" s="12"/>
      <c r="HS48" s="6">
        <f>[1]основа!AM73</f>
        <v>42551</v>
      </c>
    </row>
    <row r="49" spans="1:227" x14ac:dyDescent="0.2">
      <c r="HR49" s="12"/>
      <c r="HS49" s="6">
        <f>[1]основа!AM74</f>
        <v>42551</v>
      </c>
    </row>
    <row r="50" spans="1:227" ht="18.75" x14ac:dyDescent="0.3">
      <c r="A50" s="35"/>
      <c r="HR50" s="12"/>
      <c r="HS50" s="6">
        <f>[1]основа!AM75</f>
        <v>42551</v>
      </c>
    </row>
    <row r="51" spans="1:227" x14ac:dyDescent="0.2">
      <c r="HR51" s="12"/>
      <c r="HS51" s="6">
        <f>[1]основа!AM76</f>
        <v>42551</v>
      </c>
    </row>
    <row r="52" spans="1:227" x14ac:dyDescent="0.2">
      <c r="HR52" s="12"/>
      <c r="HS52" s="6">
        <f>[1]основа!AM77</f>
        <v>42551</v>
      </c>
    </row>
    <row r="53" spans="1:227" x14ac:dyDescent="0.2">
      <c r="HR53" s="12"/>
      <c r="HS53" s="6">
        <f>[1]основа!AM78</f>
        <v>42551</v>
      </c>
    </row>
    <row r="54" spans="1:227" x14ac:dyDescent="0.2">
      <c r="HR54" s="12"/>
      <c r="HS54" s="6">
        <f>[1]основа!AM79</f>
        <v>42551</v>
      </c>
    </row>
    <row r="55" spans="1:227" x14ac:dyDescent="0.2">
      <c r="HR55" s="12"/>
      <c r="HS55" s="6">
        <f>[1]основа!AM80</f>
        <v>42551</v>
      </c>
    </row>
    <row r="56" spans="1:227" x14ac:dyDescent="0.2">
      <c r="HR56" s="12"/>
      <c r="HS56" s="6">
        <f>[1]основа!AM81</f>
        <v>42551</v>
      </c>
    </row>
    <row r="57" spans="1:227" x14ac:dyDescent="0.2">
      <c r="HR57" s="12"/>
      <c r="HS57" s="6">
        <f>[1]основа!AM82</f>
        <v>42551</v>
      </c>
    </row>
    <row r="58" spans="1:227" x14ac:dyDescent="0.2">
      <c r="HR58" s="12"/>
      <c r="HS58" s="6">
        <f>[1]основа!AM83</f>
        <v>42551</v>
      </c>
    </row>
    <row r="59" spans="1:227" x14ac:dyDescent="0.2">
      <c r="HR59" s="12"/>
      <c r="HS59" s="6">
        <f>[1]основа!AM84</f>
        <v>42551</v>
      </c>
    </row>
    <row r="60" spans="1:227" x14ac:dyDescent="0.2">
      <c r="HR60" s="12"/>
      <c r="HS60" s="6">
        <f>[1]основа!AM85</f>
        <v>42551</v>
      </c>
    </row>
    <row r="61" spans="1:227" x14ac:dyDescent="0.2">
      <c r="HR61" s="12"/>
      <c r="HS61" s="6">
        <f>[1]основа!AM86</f>
        <v>42551</v>
      </c>
    </row>
    <row r="62" spans="1:227" x14ac:dyDescent="0.2">
      <c r="HR62" s="12"/>
      <c r="HS62" s="6">
        <f>[1]основа!AM87</f>
        <v>42551</v>
      </c>
    </row>
    <row r="63" spans="1:227" x14ac:dyDescent="0.2">
      <c r="HR63" s="12"/>
      <c r="HS63" s="6">
        <f>[1]основа!AM88</f>
        <v>42551</v>
      </c>
    </row>
    <row r="64" spans="1:227" x14ac:dyDescent="0.2">
      <c r="HR64" s="12"/>
      <c r="HS64" s="6">
        <f>[1]основа!AM89</f>
        <v>42551</v>
      </c>
    </row>
    <row r="65" spans="226:227" x14ac:dyDescent="0.2">
      <c r="HR65" s="12"/>
      <c r="HS65" s="6">
        <f>[1]основа!AM90</f>
        <v>42551</v>
      </c>
    </row>
    <row r="66" spans="226:227" x14ac:dyDescent="0.2">
      <c r="HR66" s="12"/>
      <c r="HS66" s="6">
        <f>[1]основа!AM91</f>
        <v>42551</v>
      </c>
    </row>
    <row r="67" spans="226:227" x14ac:dyDescent="0.2">
      <c r="HR67" s="12"/>
      <c r="HS67" s="6">
        <f>[1]основа!AM92</f>
        <v>42551</v>
      </c>
    </row>
    <row r="68" spans="226:227" x14ac:dyDescent="0.2">
      <c r="HR68" s="12"/>
      <c r="HS68" s="6">
        <f>[1]основа!AM93</f>
        <v>42551</v>
      </c>
    </row>
    <row r="69" spans="226:227" x14ac:dyDescent="0.2">
      <c r="HR69" s="12"/>
      <c r="HS69" s="6">
        <f>[1]основа!AM94</f>
        <v>42551</v>
      </c>
    </row>
    <row r="70" spans="226:227" x14ac:dyDescent="0.2">
      <c r="HR70" s="12"/>
      <c r="HS70" s="6">
        <f>[1]основа!AM95</f>
        <v>42551</v>
      </c>
    </row>
    <row r="71" spans="226:227" x14ac:dyDescent="0.2">
      <c r="HR71" s="12"/>
      <c r="HS71" s="6">
        <f>[1]основа!AM96</f>
        <v>42551</v>
      </c>
    </row>
    <row r="72" spans="226:227" x14ac:dyDescent="0.2">
      <c r="HR72" s="12"/>
      <c r="HS72" s="6">
        <f>[1]основа!AM97</f>
        <v>42551</v>
      </c>
    </row>
    <row r="73" spans="226:227" x14ac:dyDescent="0.2">
      <c r="HR73" s="12"/>
      <c r="HS73" s="6">
        <f>[1]основа!AM98</f>
        <v>42551</v>
      </c>
    </row>
    <row r="74" spans="226:227" x14ac:dyDescent="0.2">
      <c r="HR74" s="12"/>
      <c r="HS74" s="6">
        <f>[1]основа!AM99</f>
        <v>42551</v>
      </c>
    </row>
    <row r="75" spans="226:227" x14ac:dyDescent="0.2">
      <c r="HR75" s="12"/>
      <c r="HS75" s="6">
        <f>[1]основа!AM100</f>
        <v>42551</v>
      </c>
    </row>
    <row r="76" spans="226:227" x14ac:dyDescent="0.2">
      <c r="HR76" s="12"/>
      <c r="HS76" s="6">
        <f>[1]основа!AM101</f>
        <v>42551</v>
      </c>
    </row>
    <row r="77" spans="226:227" x14ac:dyDescent="0.2">
      <c r="HR77" s="12"/>
      <c r="HS77" s="6">
        <f>[1]основа!AM102</f>
        <v>42551</v>
      </c>
    </row>
    <row r="78" spans="226:227" x14ac:dyDescent="0.2">
      <c r="HR78" s="12"/>
      <c r="HS78" s="6">
        <f>[1]основа!AM103</f>
        <v>42551</v>
      </c>
    </row>
    <row r="79" spans="226:227" x14ac:dyDescent="0.2">
      <c r="HR79" s="12"/>
      <c r="HS79" s="6">
        <f>[1]основа!AM104</f>
        <v>42551</v>
      </c>
    </row>
    <row r="80" spans="226:227" x14ac:dyDescent="0.2">
      <c r="HR80" s="12"/>
      <c r="HS80" s="6">
        <f>[1]основа!AM105</f>
        <v>42551</v>
      </c>
    </row>
    <row r="81" spans="226:227" x14ac:dyDescent="0.2">
      <c r="HR81" s="12"/>
      <c r="HS81" s="6">
        <f>[1]основа!AM106</f>
        <v>42551</v>
      </c>
    </row>
    <row r="82" spans="226:227" x14ac:dyDescent="0.2">
      <c r="HR82" s="12"/>
      <c r="HS82" s="6">
        <f>[1]основа!AM107</f>
        <v>42551</v>
      </c>
    </row>
    <row r="83" spans="226:227" x14ac:dyDescent="0.2">
      <c r="HR83" s="12"/>
      <c r="HS83" s="6">
        <f>[1]основа!AM108</f>
        <v>42551</v>
      </c>
    </row>
    <row r="84" spans="226:227" x14ac:dyDescent="0.2">
      <c r="HR84" s="12"/>
      <c r="HS84" s="6">
        <f>[1]основа!AM109</f>
        <v>42551</v>
      </c>
    </row>
    <row r="85" spans="226:227" x14ac:dyDescent="0.2">
      <c r="HR85" s="12"/>
      <c r="HS85" s="6">
        <f>[1]основа!AM110</f>
        <v>42551</v>
      </c>
    </row>
    <row r="86" spans="226:227" x14ac:dyDescent="0.2">
      <c r="HR86" s="12"/>
      <c r="HS86" s="6">
        <f>[1]основа!AM111</f>
        <v>42551</v>
      </c>
    </row>
    <row r="87" spans="226:227" x14ac:dyDescent="0.2">
      <c r="HR87" s="12"/>
      <c r="HS87" s="6">
        <f>[1]основа!AM112</f>
        <v>42551</v>
      </c>
    </row>
    <row r="88" spans="226:227" x14ac:dyDescent="0.2">
      <c r="HR88" s="12"/>
      <c r="HS88" s="6">
        <f>[1]основа!AM113</f>
        <v>42551</v>
      </c>
    </row>
    <row r="89" spans="226:227" x14ac:dyDescent="0.2">
      <c r="HR89" s="12"/>
      <c r="HS89" s="6">
        <f>[1]основа!AM114</f>
        <v>42551</v>
      </c>
    </row>
    <row r="90" spans="226:227" x14ac:dyDescent="0.2">
      <c r="HR90" s="12"/>
      <c r="HS90" s="6">
        <f>[1]основа!AM115</f>
        <v>42551</v>
      </c>
    </row>
    <row r="91" spans="226:227" x14ac:dyDescent="0.2">
      <c r="HR91" s="12"/>
      <c r="HS91" s="6">
        <f>[1]основа!AM116</f>
        <v>42551</v>
      </c>
    </row>
    <row r="92" spans="226:227" x14ac:dyDescent="0.2">
      <c r="HR92" s="12"/>
      <c r="HS92" s="6">
        <f>[1]основа!AM117</f>
        <v>42551</v>
      </c>
    </row>
    <row r="93" spans="226:227" x14ac:dyDescent="0.2">
      <c r="HR93" s="12"/>
      <c r="HS93" s="6">
        <f>[1]основа!AM118</f>
        <v>42551</v>
      </c>
    </row>
    <row r="94" spans="226:227" x14ac:dyDescent="0.2">
      <c r="HR94" s="12"/>
      <c r="HS94" s="6">
        <f>[1]основа!AM119</f>
        <v>42551</v>
      </c>
    </row>
    <row r="95" spans="226:227" x14ac:dyDescent="0.2">
      <c r="HR95" s="12"/>
      <c r="HS95" s="6">
        <f>[1]основа!AM120</f>
        <v>42551</v>
      </c>
    </row>
    <row r="96" spans="226:227" x14ac:dyDescent="0.2">
      <c r="HR96" s="12"/>
      <c r="HS96" s="6">
        <f>[1]основа!AM121</f>
        <v>42551</v>
      </c>
    </row>
    <row r="97" spans="226:227" x14ac:dyDescent="0.2">
      <c r="HR97" s="12"/>
      <c r="HS97" s="6">
        <f>[1]основа!AM122</f>
        <v>42551</v>
      </c>
    </row>
    <row r="98" spans="226:227" x14ac:dyDescent="0.2">
      <c r="HR98" s="12"/>
      <c r="HS98" s="6">
        <f>[1]основа!AM123</f>
        <v>42551</v>
      </c>
    </row>
    <row r="99" spans="226:227" x14ac:dyDescent="0.2">
      <c r="HR99" s="12"/>
      <c r="HS99" s="6">
        <f>[1]основа!AM124</f>
        <v>42551</v>
      </c>
    </row>
    <row r="100" spans="226:227" x14ac:dyDescent="0.2">
      <c r="HR100" s="12"/>
      <c r="HS100" s="6">
        <f>[1]основа!AM125</f>
        <v>42551</v>
      </c>
    </row>
    <row r="101" spans="226:227" x14ac:dyDescent="0.2">
      <c r="HR101" s="12"/>
      <c r="HS101" s="6">
        <f>[1]основа!AM126</f>
        <v>42551</v>
      </c>
    </row>
    <row r="102" spans="226:227" x14ac:dyDescent="0.2">
      <c r="HR102" s="12"/>
      <c r="HS102" s="6">
        <f>[1]основа!AM127</f>
        <v>42551</v>
      </c>
    </row>
    <row r="103" spans="226:227" x14ac:dyDescent="0.2">
      <c r="HR103" s="12"/>
      <c r="HS103" s="6">
        <f>[1]основа!AM128</f>
        <v>42551</v>
      </c>
    </row>
    <row r="104" spans="226:227" x14ac:dyDescent="0.2">
      <c r="HR104" s="12"/>
      <c r="HS104" s="6">
        <f>[1]основа!AM129</f>
        <v>42551</v>
      </c>
    </row>
    <row r="105" spans="226:227" x14ac:dyDescent="0.2">
      <c r="HR105" s="12"/>
      <c r="HS105" s="6">
        <f>[1]основа!AM130</f>
        <v>42551</v>
      </c>
    </row>
    <row r="106" spans="226:227" x14ac:dyDescent="0.2">
      <c r="HR106" s="12"/>
      <c r="HS106" s="6">
        <f>[1]основа!AM131</f>
        <v>42551</v>
      </c>
    </row>
    <row r="107" spans="226:227" x14ac:dyDescent="0.2">
      <c r="HR107" s="12"/>
      <c r="HS107" s="6">
        <f>[1]основа!AM132</f>
        <v>42551</v>
      </c>
    </row>
    <row r="108" spans="226:227" x14ac:dyDescent="0.2">
      <c r="HR108" s="12"/>
      <c r="HS108" s="6">
        <f>[1]основа!AM133</f>
        <v>42551</v>
      </c>
    </row>
    <row r="109" spans="226:227" x14ac:dyDescent="0.2">
      <c r="HR109" s="12"/>
      <c r="HS109" s="6">
        <f>[1]основа!AM134</f>
        <v>42551</v>
      </c>
    </row>
    <row r="110" spans="226:227" x14ac:dyDescent="0.2">
      <c r="HR110" s="12"/>
      <c r="HS110" s="6">
        <f>[1]основа!AM135</f>
        <v>42551</v>
      </c>
    </row>
    <row r="111" spans="226:227" x14ac:dyDescent="0.2">
      <c r="HR111" s="12"/>
      <c r="HS111" s="6">
        <f>[1]основа!AM136</f>
        <v>42551</v>
      </c>
    </row>
    <row r="112" spans="226:227" x14ac:dyDescent="0.2">
      <c r="HR112" s="12"/>
      <c r="HS112" s="6">
        <f>[1]основа!AM137</f>
        <v>42551</v>
      </c>
    </row>
    <row r="113" spans="226:227" x14ac:dyDescent="0.2">
      <c r="HR113" s="12"/>
      <c r="HS113" s="6">
        <f>[1]основа!AM138</f>
        <v>42551</v>
      </c>
    </row>
    <row r="114" spans="226:227" x14ac:dyDescent="0.2">
      <c r="HR114" s="12"/>
      <c r="HS114" s="6">
        <f>[1]основа!AM139</f>
        <v>42551</v>
      </c>
    </row>
    <row r="115" spans="226:227" x14ac:dyDescent="0.2">
      <c r="HR115" s="12"/>
      <c r="HS115" s="6">
        <f>[1]основа!AM140</f>
        <v>42551</v>
      </c>
    </row>
    <row r="116" spans="226:227" x14ac:dyDescent="0.2">
      <c r="HR116" s="12"/>
      <c r="HS116" s="6">
        <f>[1]основа!AM141</f>
        <v>42551</v>
      </c>
    </row>
    <row r="117" spans="226:227" x14ac:dyDescent="0.2">
      <c r="HR117" s="12"/>
      <c r="HS117" s="6">
        <f>[1]основа!AM142</f>
        <v>42551</v>
      </c>
    </row>
    <row r="118" spans="226:227" x14ac:dyDescent="0.2">
      <c r="HR118" s="12"/>
      <c r="HS118" s="6">
        <f>[1]основа!AM143</f>
        <v>42551</v>
      </c>
    </row>
    <row r="119" spans="226:227" x14ac:dyDescent="0.2">
      <c r="HR119" s="12"/>
      <c r="HS119" s="6">
        <f>[1]основа!AM144</f>
        <v>42551</v>
      </c>
    </row>
    <row r="120" spans="226:227" x14ac:dyDescent="0.2">
      <c r="HR120" s="12"/>
      <c r="HS120" s="6">
        <f>[1]основа!AM145</f>
        <v>42551</v>
      </c>
    </row>
    <row r="121" spans="226:227" x14ac:dyDescent="0.2">
      <c r="HR121" s="12"/>
      <c r="HS121" s="6">
        <f>[1]основа!AM146</f>
        <v>42551</v>
      </c>
    </row>
    <row r="122" spans="226:227" x14ac:dyDescent="0.2">
      <c r="HR122" s="12"/>
      <c r="HS122" s="6">
        <f>[1]основа!AM147</f>
        <v>42551</v>
      </c>
    </row>
    <row r="123" spans="226:227" x14ac:dyDescent="0.2">
      <c r="HR123" s="12"/>
      <c r="HS123" s="6">
        <f>[1]основа!AM148</f>
        <v>42551</v>
      </c>
    </row>
    <row r="124" spans="226:227" x14ac:dyDescent="0.2">
      <c r="HR124" s="12"/>
      <c r="HS124" s="6">
        <f>[1]основа!AM149</f>
        <v>42551</v>
      </c>
    </row>
    <row r="125" spans="226:227" x14ac:dyDescent="0.2">
      <c r="HR125" s="12"/>
      <c r="HS125" s="6">
        <f>[1]основа!AM150</f>
        <v>42551</v>
      </c>
    </row>
    <row r="126" spans="226:227" x14ac:dyDescent="0.2">
      <c r="HR126" s="12"/>
      <c r="HS126" s="6">
        <f>[1]основа!AM151</f>
        <v>42551</v>
      </c>
    </row>
    <row r="127" spans="226:227" x14ac:dyDescent="0.2">
      <c r="HR127" s="12"/>
      <c r="HS127" s="6">
        <f>[1]основа!AM152</f>
        <v>42551</v>
      </c>
    </row>
    <row r="128" spans="226:227" x14ac:dyDescent="0.2">
      <c r="HR128" s="12"/>
      <c r="HS128" s="6">
        <f>[1]основа!AM153</f>
        <v>42551</v>
      </c>
    </row>
    <row r="129" spans="226:227" x14ac:dyDescent="0.2">
      <c r="HR129" s="12"/>
      <c r="HS129" s="6">
        <f>[1]основа!AM154</f>
        <v>42551</v>
      </c>
    </row>
    <row r="130" spans="226:227" x14ac:dyDescent="0.2">
      <c r="HR130" s="12"/>
      <c r="HS130" s="6">
        <f>[1]основа!AM155</f>
        <v>42551</v>
      </c>
    </row>
    <row r="131" spans="226:227" x14ac:dyDescent="0.2">
      <c r="HR131" s="12"/>
      <c r="HS131" s="6">
        <f>[1]основа!AM156</f>
        <v>42551</v>
      </c>
    </row>
    <row r="132" spans="226:227" x14ac:dyDescent="0.2">
      <c r="HR132" s="12"/>
      <c r="HS132" s="6">
        <f>[1]основа!AM157</f>
        <v>42551</v>
      </c>
    </row>
    <row r="133" spans="226:227" x14ac:dyDescent="0.2">
      <c r="HR133" s="12"/>
      <c r="HS133" s="6">
        <f>[1]основа!AM158</f>
        <v>42551</v>
      </c>
    </row>
    <row r="134" spans="226:227" x14ac:dyDescent="0.2">
      <c r="HR134" s="12"/>
      <c r="HS134" s="6">
        <f>[1]основа!AM159</f>
        <v>42551</v>
      </c>
    </row>
    <row r="135" spans="226:227" x14ac:dyDescent="0.2">
      <c r="HR135" s="12"/>
      <c r="HS135" s="6">
        <f>[1]основа!AM160</f>
        <v>42551</v>
      </c>
    </row>
    <row r="136" spans="226:227" x14ac:dyDescent="0.2">
      <c r="HR136" s="12"/>
      <c r="HS136" s="6">
        <f>[1]основа!AM161</f>
        <v>42551</v>
      </c>
    </row>
    <row r="137" spans="226:227" x14ac:dyDescent="0.2">
      <c r="HR137" s="12"/>
      <c r="HS137" s="6">
        <f>[1]основа!AM162</f>
        <v>42551</v>
      </c>
    </row>
    <row r="138" spans="226:227" x14ac:dyDescent="0.2">
      <c r="HR138" s="12"/>
      <c r="HS138" s="6">
        <f>[1]основа!AM163</f>
        <v>42551</v>
      </c>
    </row>
    <row r="139" spans="226:227" x14ac:dyDescent="0.2">
      <c r="HR139" s="12"/>
      <c r="HS139" s="6">
        <f>[1]основа!AM164</f>
        <v>42551</v>
      </c>
    </row>
    <row r="140" spans="226:227" x14ac:dyDescent="0.2">
      <c r="HR140" s="12"/>
      <c r="HS140" s="6">
        <f>[1]основа!AM165</f>
        <v>42551</v>
      </c>
    </row>
    <row r="141" spans="226:227" x14ac:dyDescent="0.2">
      <c r="HR141" s="12"/>
      <c r="HS141" s="6">
        <f>[1]основа!AM166</f>
        <v>42551</v>
      </c>
    </row>
    <row r="142" spans="226:227" x14ac:dyDescent="0.2">
      <c r="HR142" s="12"/>
      <c r="HS142" s="6">
        <f>[1]основа!AM167</f>
        <v>42551</v>
      </c>
    </row>
    <row r="143" spans="226:227" x14ac:dyDescent="0.2">
      <c r="HR143" s="12"/>
      <c r="HS143" s="6">
        <f>[1]основа!AM168</f>
        <v>42551</v>
      </c>
    </row>
    <row r="144" spans="226:227" x14ac:dyDescent="0.2">
      <c r="HR144" s="12"/>
      <c r="HS144" s="6">
        <f>[1]основа!AM169</f>
        <v>42551</v>
      </c>
    </row>
    <row r="145" spans="226:227" x14ac:dyDescent="0.2">
      <c r="HR145" s="12"/>
      <c r="HS145" s="6">
        <f>[1]основа!AM170</f>
        <v>42551</v>
      </c>
    </row>
    <row r="146" spans="226:227" x14ac:dyDescent="0.2">
      <c r="HR146" s="12"/>
      <c r="HS146" s="6">
        <f>[1]основа!AM171</f>
        <v>42551</v>
      </c>
    </row>
    <row r="147" spans="226:227" x14ac:dyDescent="0.2">
      <c r="HR147" s="12"/>
      <c r="HS147" s="6">
        <f>[1]основа!AM172</f>
        <v>42551</v>
      </c>
    </row>
    <row r="148" spans="226:227" x14ac:dyDescent="0.2">
      <c r="HR148" s="12"/>
      <c r="HS148" s="6">
        <f>[1]основа!AM173</f>
        <v>42551</v>
      </c>
    </row>
    <row r="149" spans="226:227" x14ac:dyDescent="0.2">
      <c r="HR149" s="12"/>
      <c r="HS149" s="6">
        <f>[1]основа!AM174</f>
        <v>42551</v>
      </c>
    </row>
    <row r="150" spans="226:227" x14ac:dyDescent="0.2">
      <c r="HR150" s="12"/>
      <c r="HS150" s="6">
        <f>[1]основа!AM175</f>
        <v>42551</v>
      </c>
    </row>
    <row r="151" spans="226:227" x14ac:dyDescent="0.2">
      <c r="HR151" s="12"/>
      <c r="HS151" s="6">
        <f>[1]основа!AM176</f>
        <v>42551</v>
      </c>
    </row>
    <row r="152" spans="226:227" x14ac:dyDescent="0.2">
      <c r="HR152" s="12"/>
      <c r="HS152" s="6">
        <f>[1]основа!AM177</f>
        <v>42551</v>
      </c>
    </row>
    <row r="153" spans="226:227" x14ac:dyDescent="0.2">
      <c r="HR153" s="12"/>
      <c r="HS153" s="6">
        <f>[1]основа!AM178</f>
        <v>42551</v>
      </c>
    </row>
    <row r="154" spans="226:227" x14ac:dyDescent="0.2">
      <c r="HR154" s="12"/>
      <c r="HS154" s="6">
        <f>[1]основа!AM179</f>
        <v>42551</v>
      </c>
    </row>
    <row r="155" spans="226:227" x14ac:dyDescent="0.2">
      <c r="HR155" s="12"/>
      <c r="HS155" s="6">
        <f>[1]основа!AM180</f>
        <v>42551</v>
      </c>
    </row>
    <row r="156" spans="226:227" x14ac:dyDescent="0.2">
      <c r="HR156" s="12"/>
      <c r="HS156" s="6">
        <f>[1]основа!AM181</f>
        <v>42551</v>
      </c>
    </row>
    <row r="157" spans="226:227" x14ac:dyDescent="0.2">
      <c r="HR157" s="12"/>
      <c r="HS157" s="6">
        <f>[1]основа!AM182</f>
        <v>42551</v>
      </c>
    </row>
    <row r="158" spans="226:227" x14ac:dyDescent="0.2">
      <c r="HR158" s="12"/>
      <c r="HS158" s="6">
        <f>[1]основа!AM183</f>
        <v>42551</v>
      </c>
    </row>
    <row r="159" spans="226:227" x14ac:dyDescent="0.2">
      <c r="HR159" s="12"/>
      <c r="HS159" s="6">
        <f>[1]основа!AM184</f>
        <v>42551</v>
      </c>
    </row>
    <row r="160" spans="226:227" x14ac:dyDescent="0.2">
      <c r="HR160" s="12"/>
      <c r="HS160" s="6">
        <f>[1]основа!AM185</f>
        <v>42551</v>
      </c>
    </row>
    <row r="161" spans="226:227" x14ac:dyDescent="0.2">
      <c r="HR161" s="12"/>
      <c r="HS161" s="6">
        <f>[1]основа!AM186</f>
        <v>42551</v>
      </c>
    </row>
    <row r="162" spans="226:227" x14ac:dyDescent="0.2">
      <c r="HR162" s="12"/>
      <c r="HS162" s="6">
        <f>[1]основа!AM187</f>
        <v>42551</v>
      </c>
    </row>
    <row r="163" spans="226:227" x14ac:dyDescent="0.2">
      <c r="HR163" s="12"/>
      <c r="HS163" s="6">
        <f>[1]основа!AM188</f>
        <v>42551</v>
      </c>
    </row>
    <row r="164" spans="226:227" x14ac:dyDescent="0.2">
      <c r="HR164" s="12"/>
      <c r="HS164" s="6">
        <f>[1]основа!AM189</f>
        <v>42551</v>
      </c>
    </row>
    <row r="165" spans="226:227" x14ac:dyDescent="0.2">
      <c r="HR165" s="12"/>
      <c r="HS165" s="6">
        <f>[1]основа!AM190</f>
        <v>42551</v>
      </c>
    </row>
    <row r="166" spans="226:227" x14ac:dyDescent="0.2">
      <c r="HR166" s="12"/>
      <c r="HS166" s="6">
        <f>[1]основа!AM191</f>
        <v>42551</v>
      </c>
    </row>
    <row r="167" spans="226:227" x14ac:dyDescent="0.2">
      <c r="HR167" s="12"/>
      <c r="HS167" s="6">
        <f>[1]основа!AM192</f>
        <v>42551</v>
      </c>
    </row>
    <row r="168" spans="226:227" x14ac:dyDescent="0.2">
      <c r="HR168" s="12"/>
      <c r="HS168" s="6">
        <f>[1]основа!AM193</f>
        <v>42551</v>
      </c>
    </row>
    <row r="169" spans="226:227" x14ac:dyDescent="0.2">
      <c r="HR169" s="12"/>
      <c r="HS169" s="6">
        <f>[1]основа!AM194</f>
        <v>42551</v>
      </c>
    </row>
    <row r="170" spans="226:227" x14ac:dyDescent="0.2">
      <c r="HR170" s="12"/>
      <c r="HS170" s="6">
        <f>[1]основа!AM195</f>
        <v>42551</v>
      </c>
    </row>
    <row r="171" spans="226:227" x14ac:dyDescent="0.2">
      <c r="HR171" s="12"/>
      <c r="HS171" s="6">
        <f>[1]основа!AM196</f>
        <v>42551</v>
      </c>
    </row>
    <row r="172" spans="226:227" x14ac:dyDescent="0.2">
      <c r="HR172" s="12"/>
      <c r="HS172" s="6">
        <f>[1]основа!AM197</f>
        <v>42551</v>
      </c>
    </row>
    <row r="173" spans="226:227" x14ac:dyDescent="0.2">
      <c r="HR173" s="12"/>
      <c r="HS173" s="6">
        <f>[1]основа!AM198</f>
        <v>42551</v>
      </c>
    </row>
    <row r="174" spans="226:227" x14ac:dyDescent="0.2">
      <c r="HR174" s="12"/>
      <c r="HS174" s="6">
        <f>[1]основа!AM199</f>
        <v>42551</v>
      </c>
    </row>
    <row r="175" spans="226:227" x14ac:dyDescent="0.2">
      <c r="HR175" s="12"/>
      <c r="HS175" s="6">
        <f>[1]основа!AM200</f>
        <v>42551</v>
      </c>
    </row>
    <row r="176" spans="226:227" x14ac:dyDescent="0.2">
      <c r="HR176" s="12"/>
      <c r="HS176" s="6">
        <f>[1]основа!AM201</f>
        <v>42551</v>
      </c>
    </row>
    <row r="177" spans="226:227" x14ac:dyDescent="0.2">
      <c r="HR177" s="12"/>
      <c r="HS177" s="6">
        <f>[1]основа!AM202</f>
        <v>42551</v>
      </c>
    </row>
    <row r="178" spans="226:227" x14ac:dyDescent="0.2">
      <c r="HR178" s="12"/>
      <c r="HS178" s="6">
        <f>[1]основа!AM203</f>
        <v>42551</v>
      </c>
    </row>
    <row r="179" spans="226:227" x14ac:dyDescent="0.2">
      <c r="HR179" s="12"/>
      <c r="HS179" s="6">
        <f>[1]основа!AM204</f>
        <v>42551</v>
      </c>
    </row>
    <row r="180" spans="226:227" x14ac:dyDescent="0.2">
      <c r="HR180" s="12"/>
      <c r="HS180" s="6">
        <f>[1]основа!AM205</f>
        <v>42551</v>
      </c>
    </row>
    <row r="181" spans="226:227" x14ac:dyDescent="0.2">
      <c r="HR181" s="12"/>
      <c r="HS181" s="6">
        <f>[1]основа!AM206</f>
        <v>42551</v>
      </c>
    </row>
    <row r="182" spans="226:227" x14ac:dyDescent="0.2">
      <c r="HR182" s="12"/>
      <c r="HS182" s="6">
        <f>[1]основа!AM207</f>
        <v>42551</v>
      </c>
    </row>
    <row r="183" spans="226:227" x14ac:dyDescent="0.2">
      <c r="HR183" s="12"/>
      <c r="HS183" s="6">
        <f>[1]основа!AM208</f>
        <v>42551</v>
      </c>
    </row>
    <row r="184" spans="226:227" x14ac:dyDescent="0.2">
      <c r="HR184" s="12"/>
      <c r="HS184" s="6">
        <f>[1]основа!AM209</f>
        <v>42551</v>
      </c>
    </row>
    <row r="185" spans="226:227" x14ac:dyDescent="0.2">
      <c r="HR185" s="12"/>
      <c r="HS185" s="6">
        <f>[1]основа!AM210</f>
        <v>42551</v>
      </c>
    </row>
    <row r="186" spans="226:227" x14ac:dyDescent="0.2">
      <c r="HR186" s="12"/>
      <c r="HS186" s="6">
        <f>[1]основа!AM211</f>
        <v>42551</v>
      </c>
    </row>
    <row r="187" spans="226:227" x14ac:dyDescent="0.2">
      <c r="HR187" s="12"/>
      <c r="HS187" s="6">
        <f>[1]основа!AM212</f>
        <v>42551</v>
      </c>
    </row>
    <row r="188" spans="226:227" x14ac:dyDescent="0.2">
      <c r="HR188" s="12"/>
      <c r="HS188" s="6">
        <f>[1]основа!AM213</f>
        <v>42551</v>
      </c>
    </row>
    <row r="189" spans="226:227" x14ac:dyDescent="0.2">
      <c r="HR189" s="12"/>
      <c r="HS189" s="6">
        <f>[1]основа!AM214</f>
        <v>42551</v>
      </c>
    </row>
    <row r="190" spans="226:227" x14ac:dyDescent="0.2">
      <c r="HR190" s="12"/>
      <c r="HS190" s="6">
        <f>[1]основа!AM215</f>
        <v>42551</v>
      </c>
    </row>
    <row r="191" spans="226:227" x14ac:dyDescent="0.2">
      <c r="HR191" s="12"/>
      <c r="HS191" s="6">
        <f>[1]основа!AM216</f>
        <v>42551</v>
      </c>
    </row>
    <row r="192" spans="226:227" x14ac:dyDescent="0.2">
      <c r="HR192" s="12"/>
      <c r="HS192" s="6">
        <f>[1]основа!AM217</f>
        <v>42551</v>
      </c>
    </row>
    <row r="193" spans="226:227" x14ac:dyDescent="0.2">
      <c r="HR193" s="12"/>
      <c r="HS193" s="6">
        <f>[1]основа!AM218</f>
        <v>42551</v>
      </c>
    </row>
    <row r="194" spans="226:227" x14ac:dyDescent="0.2">
      <c r="HR194" s="12"/>
      <c r="HS194" s="6">
        <f>[1]основа!AM219</f>
        <v>42551</v>
      </c>
    </row>
    <row r="195" spans="226:227" x14ac:dyDescent="0.2">
      <c r="HR195" s="12"/>
      <c r="HS195" s="6">
        <f>[1]основа!AM220</f>
        <v>42551</v>
      </c>
    </row>
    <row r="196" spans="226:227" x14ac:dyDescent="0.2">
      <c r="HR196" s="12"/>
      <c r="HS196" s="6">
        <f>[1]основа!AM221</f>
        <v>42551</v>
      </c>
    </row>
    <row r="197" spans="226:227" x14ac:dyDescent="0.2">
      <c r="HR197" s="12"/>
      <c r="HS197" s="6">
        <f>[1]основа!AM222</f>
        <v>42551</v>
      </c>
    </row>
    <row r="198" spans="226:227" x14ac:dyDescent="0.2">
      <c r="HR198" s="12"/>
      <c r="HS198" s="6">
        <f>[1]основа!AM223</f>
        <v>42551</v>
      </c>
    </row>
    <row r="199" spans="226:227" x14ac:dyDescent="0.2">
      <c r="HR199" s="12"/>
      <c r="HS199" s="6">
        <f>[1]основа!AM224</f>
        <v>42551</v>
      </c>
    </row>
    <row r="200" spans="226:227" x14ac:dyDescent="0.2">
      <c r="HR200" s="12"/>
      <c r="HS200" s="6">
        <f>[1]основа!AM225</f>
        <v>42551</v>
      </c>
    </row>
    <row r="201" spans="226:227" x14ac:dyDescent="0.2">
      <c r="HR201" s="12"/>
      <c r="HS201" s="6">
        <f>[1]основа!AM226</f>
        <v>42551</v>
      </c>
    </row>
    <row r="202" spans="226:227" x14ac:dyDescent="0.2">
      <c r="HR202" s="12"/>
      <c r="HS202" s="6">
        <f>[1]основа!AM227</f>
        <v>42551</v>
      </c>
    </row>
    <row r="203" spans="226:227" x14ac:dyDescent="0.2">
      <c r="HR203" s="12"/>
      <c r="HS203" s="6">
        <f>[1]основа!AM228</f>
        <v>42551</v>
      </c>
    </row>
    <row r="204" spans="226:227" x14ac:dyDescent="0.2">
      <c r="HR204" s="12"/>
      <c r="HS204" s="6">
        <f>[1]основа!AM229</f>
        <v>42551</v>
      </c>
    </row>
    <row r="205" spans="226:227" x14ac:dyDescent="0.2">
      <c r="HR205" s="12"/>
      <c r="HS205" s="6">
        <f>[1]основа!AM230</f>
        <v>42551</v>
      </c>
    </row>
    <row r="206" spans="226:227" x14ac:dyDescent="0.2">
      <c r="HR206" s="12"/>
      <c r="HS206" s="6">
        <f>[1]основа!AM231</f>
        <v>42551</v>
      </c>
    </row>
    <row r="207" spans="226:227" x14ac:dyDescent="0.2">
      <c r="HR207" s="12"/>
      <c r="HS207" s="6">
        <f>[1]основа!AM232</f>
        <v>42551</v>
      </c>
    </row>
    <row r="208" spans="226:227" x14ac:dyDescent="0.2">
      <c r="HR208" s="12"/>
      <c r="HS208" s="6">
        <f>[1]основа!AM233</f>
        <v>42551</v>
      </c>
    </row>
    <row r="209" spans="226:227" x14ac:dyDescent="0.2">
      <c r="HR209" s="12"/>
      <c r="HS209" s="6">
        <f>[1]основа!AM234</f>
        <v>42551</v>
      </c>
    </row>
    <row r="210" spans="226:227" x14ac:dyDescent="0.2">
      <c r="HR210" s="12"/>
      <c r="HS210" s="6">
        <f>[1]основа!AM235</f>
        <v>42551</v>
      </c>
    </row>
    <row r="211" spans="226:227" x14ac:dyDescent="0.2">
      <c r="HR211" s="12"/>
      <c r="HS211" s="6">
        <f>[1]основа!AM236</f>
        <v>42551</v>
      </c>
    </row>
    <row r="212" spans="226:227" x14ac:dyDescent="0.2">
      <c r="HR212" s="12"/>
      <c r="HS212" s="6">
        <f>[1]основа!AM237</f>
        <v>42551</v>
      </c>
    </row>
    <row r="213" spans="226:227" x14ac:dyDescent="0.2">
      <c r="HR213" s="12"/>
      <c r="HS213" s="6">
        <f>[1]основа!AM238</f>
        <v>42551</v>
      </c>
    </row>
    <row r="214" spans="226:227" x14ac:dyDescent="0.2">
      <c r="HR214" s="12"/>
      <c r="HS214" s="6">
        <f>[1]основа!AM239</f>
        <v>42551</v>
      </c>
    </row>
    <row r="215" spans="226:227" x14ac:dyDescent="0.2">
      <c r="HR215" s="12"/>
      <c r="HS215" s="6">
        <f>[1]основа!AM240</f>
        <v>42551</v>
      </c>
    </row>
    <row r="216" spans="226:227" x14ac:dyDescent="0.2">
      <c r="HR216" s="12"/>
      <c r="HS216" s="6">
        <f>[1]основа!AM241</f>
        <v>42551</v>
      </c>
    </row>
    <row r="217" spans="226:227" x14ac:dyDescent="0.2">
      <c r="HR217" s="12"/>
      <c r="HS217" s="6">
        <f>[1]основа!AM242</f>
        <v>42551</v>
      </c>
    </row>
    <row r="218" spans="226:227" x14ac:dyDescent="0.2">
      <c r="HR218" s="12"/>
      <c r="HS218" s="6">
        <f>[1]основа!AM243</f>
        <v>42551</v>
      </c>
    </row>
    <row r="219" spans="226:227" x14ac:dyDescent="0.2">
      <c r="HR219" s="12"/>
      <c r="HS219" s="6">
        <f>[1]основа!AM244</f>
        <v>42551</v>
      </c>
    </row>
    <row r="220" spans="226:227" x14ac:dyDescent="0.2">
      <c r="HR220" s="12"/>
      <c r="HS220" s="6">
        <f>[1]основа!AM245</f>
        <v>42551</v>
      </c>
    </row>
    <row r="221" spans="226:227" x14ac:dyDescent="0.2">
      <c r="HR221" s="12"/>
      <c r="HS221" s="6">
        <f>[1]основа!AM246</f>
        <v>42551</v>
      </c>
    </row>
    <row r="222" spans="226:227" x14ac:dyDescent="0.2">
      <c r="HR222" s="12"/>
      <c r="HS222" s="6">
        <f>[1]основа!AM247</f>
        <v>42551</v>
      </c>
    </row>
    <row r="223" spans="226:227" x14ac:dyDescent="0.2">
      <c r="HR223" s="12"/>
      <c r="HS223" s="6">
        <f>[1]основа!AM248</f>
        <v>42551</v>
      </c>
    </row>
    <row r="224" spans="226:227" x14ac:dyDescent="0.2">
      <c r="HR224" s="12"/>
      <c r="HS224" s="6">
        <f>[1]основа!AM249</f>
        <v>42551</v>
      </c>
    </row>
    <row r="225" spans="226:227" x14ac:dyDescent="0.2">
      <c r="HR225" s="12"/>
      <c r="HS225" s="6">
        <f>[1]основа!AM250</f>
        <v>42551</v>
      </c>
    </row>
    <row r="226" spans="226:227" x14ac:dyDescent="0.2">
      <c r="HR226" s="12"/>
      <c r="HS226" s="6">
        <f>[1]основа!AM251</f>
        <v>42551</v>
      </c>
    </row>
    <row r="227" spans="226:227" x14ac:dyDescent="0.2">
      <c r="HR227" s="12"/>
      <c r="HS227" s="6">
        <f>[1]основа!AM252</f>
        <v>42551</v>
      </c>
    </row>
    <row r="228" spans="226:227" x14ac:dyDescent="0.2">
      <c r="HR228" s="12"/>
      <c r="HS228" s="6">
        <f>[1]основа!AM253</f>
        <v>42551</v>
      </c>
    </row>
    <row r="229" spans="226:227" x14ac:dyDescent="0.2">
      <c r="HR229" s="12"/>
      <c r="HS229" s="6">
        <f>[1]основа!AM254</f>
        <v>42551</v>
      </c>
    </row>
    <row r="230" spans="226:227" x14ac:dyDescent="0.2">
      <c r="HR230" s="12"/>
      <c r="HS230" s="6">
        <f>[1]основа!AM255</f>
        <v>42551</v>
      </c>
    </row>
    <row r="231" spans="226:227" x14ac:dyDescent="0.2">
      <c r="HR231" s="12"/>
      <c r="HS231" s="6">
        <f>[1]основа!AM256</f>
        <v>42551</v>
      </c>
    </row>
    <row r="232" spans="226:227" x14ac:dyDescent="0.2">
      <c r="HR232" s="12"/>
      <c r="HS232" s="6">
        <f>[1]основа!AM257</f>
        <v>42551</v>
      </c>
    </row>
    <row r="233" spans="226:227" x14ac:dyDescent="0.2">
      <c r="HR233" s="12"/>
      <c r="HS233" s="6">
        <f>[1]основа!AM258</f>
        <v>42551</v>
      </c>
    </row>
    <row r="234" spans="226:227" x14ac:dyDescent="0.2">
      <c r="HR234" s="12"/>
      <c r="HS234" s="6">
        <f>[1]основа!AM259</f>
        <v>42551</v>
      </c>
    </row>
    <row r="235" spans="226:227" x14ac:dyDescent="0.2">
      <c r="HR235" s="12"/>
      <c r="HS235" s="6">
        <f>[1]основа!AM260</f>
        <v>42551</v>
      </c>
    </row>
    <row r="236" spans="226:227" x14ac:dyDescent="0.2">
      <c r="HR236" s="12"/>
      <c r="HS236" s="6">
        <f>[1]основа!AM261</f>
        <v>42551</v>
      </c>
    </row>
    <row r="237" spans="226:227" x14ac:dyDescent="0.2">
      <c r="HR237" s="12"/>
      <c r="HS237" s="6">
        <f>[1]основа!AM262</f>
        <v>42551</v>
      </c>
    </row>
    <row r="238" spans="226:227" x14ac:dyDescent="0.2">
      <c r="HR238" s="12"/>
      <c r="HS238" s="6">
        <f>[1]основа!AM263</f>
        <v>42551</v>
      </c>
    </row>
    <row r="239" spans="226:227" x14ac:dyDescent="0.2">
      <c r="HR239" s="12"/>
      <c r="HS239" s="6">
        <f>[1]основа!AM264</f>
        <v>42551</v>
      </c>
    </row>
    <row r="240" spans="226:227" x14ac:dyDescent="0.2">
      <c r="HR240" s="12"/>
      <c r="HS240" s="6">
        <f>[1]основа!AM265</f>
        <v>42551</v>
      </c>
    </row>
    <row r="241" spans="226:227" x14ac:dyDescent="0.2">
      <c r="HR241" s="12"/>
      <c r="HS241" s="6">
        <f>[1]основа!AM266</f>
        <v>42551</v>
      </c>
    </row>
    <row r="242" spans="226:227" x14ac:dyDescent="0.2">
      <c r="HR242" s="12"/>
      <c r="HS242" s="6">
        <f>[1]основа!AM267</f>
        <v>42551</v>
      </c>
    </row>
    <row r="243" spans="226:227" x14ac:dyDescent="0.2">
      <c r="HR243" s="12"/>
      <c r="HS243" s="6">
        <f>[1]основа!AM268</f>
        <v>42551</v>
      </c>
    </row>
    <row r="244" spans="226:227" x14ac:dyDescent="0.2">
      <c r="HR244" s="12"/>
      <c r="HS244" s="6">
        <f>[1]основа!AM269</f>
        <v>42551</v>
      </c>
    </row>
    <row r="245" spans="226:227" x14ac:dyDescent="0.2">
      <c r="HR245" s="12"/>
      <c r="HS245" s="6">
        <f>[1]основа!AM270</f>
        <v>42551</v>
      </c>
    </row>
    <row r="246" spans="226:227" x14ac:dyDescent="0.2">
      <c r="HR246" s="12"/>
      <c r="HS246" s="6">
        <f>[1]основа!AM271</f>
        <v>42551</v>
      </c>
    </row>
    <row r="247" spans="226:227" x14ac:dyDescent="0.2">
      <c r="HR247" s="12"/>
      <c r="HS247" s="6">
        <f>[1]основа!AM272</f>
        <v>42551</v>
      </c>
    </row>
    <row r="248" spans="226:227" x14ac:dyDescent="0.2">
      <c r="HR248" s="12"/>
      <c r="HS248" s="6">
        <f>[1]основа!AM273</f>
        <v>42551</v>
      </c>
    </row>
    <row r="249" spans="226:227" x14ac:dyDescent="0.2">
      <c r="HR249" s="12"/>
      <c r="HS249" s="6">
        <f>[1]основа!AM274</f>
        <v>42551</v>
      </c>
    </row>
    <row r="250" spans="226:227" x14ac:dyDescent="0.2">
      <c r="HR250" s="12"/>
      <c r="HS250" s="6">
        <f>[1]основа!AM275</f>
        <v>42551</v>
      </c>
    </row>
    <row r="251" spans="226:227" x14ac:dyDescent="0.2">
      <c r="HR251" s="12"/>
      <c r="HS251" s="6">
        <f>[1]основа!AM276</f>
        <v>42551</v>
      </c>
    </row>
    <row r="252" spans="226:227" x14ac:dyDescent="0.2">
      <c r="HR252" s="12"/>
      <c r="HS252" s="6">
        <f>[1]основа!AM277</f>
        <v>42551</v>
      </c>
    </row>
    <row r="253" spans="226:227" x14ac:dyDescent="0.2">
      <c r="HR253" s="12"/>
      <c r="HS253" s="6">
        <f>[1]основа!AM278</f>
        <v>42551</v>
      </c>
    </row>
    <row r="254" spans="226:227" x14ac:dyDescent="0.2">
      <c r="HR254" s="12"/>
      <c r="HS254" s="6">
        <f>[1]основа!AM279</f>
        <v>42551</v>
      </c>
    </row>
    <row r="255" spans="226:227" x14ac:dyDescent="0.2">
      <c r="HR255" s="12"/>
      <c r="HS255" s="6">
        <f>[1]основа!AM280</f>
        <v>42551</v>
      </c>
    </row>
    <row r="256" spans="226:227" x14ac:dyDescent="0.2">
      <c r="HR256" s="12"/>
      <c r="HS256" s="6">
        <f>[1]основа!AM281</f>
        <v>42551</v>
      </c>
    </row>
    <row r="257" spans="226:227" x14ac:dyDescent="0.2">
      <c r="HR257" s="12"/>
      <c r="HS257" s="6">
        <f>[1]основа!AM282</f>
        <v>42551</v>
      </c>
    </row>
    <row r="258" spans="226:227" x14ac:dyDescent="0.2">
      <c r="HR258" s="12"/>
      <c r="HS258" s="6">
        <f>[1]основа!AM283</f>
        <v>42551</v>
      </c>
    </row>
    <row r="259" spans="226:227" x14ac:dyDescent="0.2">
      <c r="HR259" s="12"/>
      <c r="HS259" s="6">
        <f>[1]основа!AM284</f>
        <v>42551</v>
      </c>
    </row>
    <row r="260" spans="226:227" x14ac:dyDescent="0.2">
      <c r="HR260" s="12"/>
      <c r="HS260" s="6">
        <f>[1]основа!AM285</f>
        <v>42551</v>
      </c>
    </row>
    <row r="261" spans="226:227" x14ac:dyDescent="0.2">
      <c r="HR261" s="12"/>
      <c r="HS261" s="6">
        <f>[1]основа!AM286</f>
        <v>42551</v>
      </c>
    </row>
    <row r="262" spans="226:227" x14ac:dyDescent="0.2">
      <c r="HR262" s="12"/>
      <c r="HS262" s="6">
        <f>[1]основа!AM287</f>
        <v>42551</v>
      </c>
    </row>
    <row r="263" spans="226:227" x14ac:dyDescent="0.2">
      <c r="HR263" s="12"/>
      <c r="HS263" s="6">
        <f>[1]основа!AM288</f>
        <v>42551</v>
      </c>
    </row>
    <row r="264" spans="226:227" x14ac:dyDescent="0.2">
      <c r="HR264" s="12"/>
      <c r="HS264" s="6">
        <f>[1]основа!AM289</f>
        <v>42551</v>
      </c>
    </row>
    <row r="265" spans="226:227" x14ac:dyDescent="0.2">
      <c r="HR265" s="12"/>
      <c r="HS265" s="6">
        <f>[1]основа!AM290</f>
        <v>42551</v>
      </c>
    </row>
    <row r="266" spans="226:227" x14ac:dyDescent="0.2">
      <c r="HR266" s="12"/>
      <c r="HS266" s="6">
        <f>[1]основа!AM291</f>
        <v>42551</v>
      </c>
    </row>
    <row r="267" spans="226:227" x14ac:dyDescent="0.2">
      <c r="HR267" s="12"/>
      <c r="HS267" s="6">
        <f>[1]основа!AM292</f>
        <v>42551</v>
      </c>
    </row>
    <row r="268" spans="226:227" x14ac:dyDescent="0.2">
      <c r="HR268" s="12"/>
      <c r="HS268" s="6">
        <f>[1]основа!AM293</f>
        <v>42551</v>
      </c>
    </row>
    <row r="269" spans="226:227" x14ac:dyDescent="0.2">
      <c r="HR269" s="12"/>
      <c r="HS269" s="6">
        <f>[1]основа!AM294</f>
        <v>42551</v>
      </c>
    </row>
    <row r="270" spans="226:227" x14ac:dyDescent="0.2">
      <c r="HR270" s="12"/>
      <c r="HS270" s="6">
        <f>[1]основа!AM295</f>
        <v>42551</v>
      </c>
    </row>
    <row r="271" spans="226:227" x14ac:dyDescent="0.2">
      <c r="HR271" s="12"/>
      <c r="HS271" s="6">
        <f>[1]основа!AM296</f>
        <v>42551</v>
      </c>
    </row>
    <row r="272" spans="226:227" x14ac:dyDescent="0.2">
      <c r="HR272" s="12"/>
      <c r="HS272" s="6">
        <f>[1]основа!AM297</f>
        <v>42551</v>
      </c>
    </row>
    <row r="273" spans="226:227" x14ac:dyDescent="0.2">
      <c r="HR273" s="12"/>
      <c r="HS273" s="6">
        <f>[1]основа!AM298</f>
        <v>42551</v>
      </c>
    </row>
    <row r="274" spans="226:227" x14ac:dyDescent="0.2">
      <c r="HR274" s="12"/>
      <c r="HS274" s="6">
        <f>[1]основа!AM299</f>
        <v>42551</v>
      </c>
    </row>
    <row r="275" spans="226:227" x14ac:dyDescent="0.2">
      <c r="HR275" s="12"/>
      <c r="HS275" s="6">
        <f>[1]основа!AM300</f>
        <v>42551</v>
      </c>
    </row>
    <row r="276" spans="226:227" x14ac:dyDescent="0.2">
      <c r="HR276" s="12"/>
      <c r="HS276" s="6">
        <f>[1]основа!AM301</f>
        <v>42551</v>
      </c>
    </row>
    <row r="277" spans="226:227" x14ac:dyDescent="0.2">
      <c r="HR277" s="12"/>
      <c r="HS277" s="6">
        <f>[1]основа!AM302</f>
        <v>42551</v>
      </c>
    </row>
    <row r="278" spans="226:227" x14ac:dyDescent="0.2">
      <c r="HR278" s="12"/>
      <c r="HS278" s="6">
        <f>[1]основа!AM303</f>
        <v>42551</v>
      </c>
    </row>
    <row r="279" spans="226:227" x14ac:dyDescent="0.2">
      <c r="HR279" s="12"/>
      <c r="HS279" s="6">
        <f>[1]основа!AM304</f>
        <v>42551</v>
      </c>
    </row>
    <row r="280" spans="226:227" x14ac:dyDescent="0.2">
      <c r="HR280" s="12"/>
      <c r="HS280" s="6">
        <f>[1]основа!AM305</f>
        <v>42551</v>
      </c>
    </row>
    <row r="281" spans="226:227" x14ac:dyDescent="0.2">
      <c r="HR281" s="12"/>
      <c r="HS281" s="6">
        <f>[1]основа!AM306</f>
        <v>42551</v>
      </c>
    </row>
  </sheetData>
  <sheetProtection formatColumns="0" autoFilter="0"/>
  <mergeCells count="2">
    <mergeCell ref="F45:G45"/>
    <mergeCell ref="A1:G1"/>
  </mergeCells>
  <conditionalFormatting sqref="B14 A1:G5 A35:A50 A21:A29 A38:B39 A24:B25 A26:G28 A15:B20 A40:G42 A32:B32 A30:G30 A6:B7 A10:G13 A29:B29 A35:G37 B40:G50 A9 A21:G23">
    <cfRule type="cellIs" dxfId="2245" priority="468" operator="equal">
      <formula>0</formula>
    </cfRule>
  </conditionalFormatting>
  <conditionalFormatting sqref="A45:A47">
    <cfRule type="cellIs" dxfId="2244" priority="464" operator="equal">
      <formula>0</formula>
    </cfRule>
  </conditionalFormatting>
  <conditionalFormatting sqref="B14 A38:B39 A15:B20 A24:B25 A26:G28 A32:B32 A30:G30 A6:B7 A10:G13 A29:B29 A35:G37 A9 A21:G23">
    <cfRule type="cellIs" dxfId="2243" priority="462" stopIfTrue="1" operator="equal">
      <formula>0</formula>
    </cfRule>
  </conditionalFormatting>
  <conditionalFormatting sqref="E45:G47">
    <cfRule type="cellIs" dxfId="2242" priority="393" operator="equal">
      <formula>0</formula>
    </cfRule>
  </conditionalFormatting>
  <conditionalFormatting sqref="E45:F45">
    <cfRule type="cellIs" dxfId="2241" priority="392" operator="equal">
      <formula>0</formula>
    </cfRule>
  </conditionalFormatting>
  <conditionalFormatting sqref="E47:F47">
    <cfRule type="cellIs" dxfId="2240" priority="391" operator="equal">
      <formula>0</formula>
    </cfRule>
  </conditionalFormatting>
  <conditionalFormatting sqref="E45:G47">
    <cfRule type="cellIs" dxfId="2239" priority="390" operator="equal">
      <formula>0</formula>
    </cfRule>
  </conditionalFormatting>
  <conditionalFormatting sqref="E45:F45">
    <cfRule type="cellIs" dxfId="2238" priority="389" operator="equal">
      <formula>0</formula>
    </cfRule>
  </conditionalFormatting>
  <conditionalFormatting sqref="E47:F47">
    <cfRule type="cellIs" dxfId="2237" priority="388" operator="equal">
      <formula>0</formula>
    </cfRule>
  </conditionalFormatting>
  <conditionalFormatting sqref="E45:G47">
    <cfRule type="cellIs" dxfId="2236" priority="387" operator="equal">
      <formula>0</formula>
    </cfRule>
  </conditionalFormatting>
  <conditionalFormatting sqref="E45:F45">
    <cfRule type="cellIs" dxfId="2235" priority="386" operator="equal">
      <formula>0</formula>
    </cfRule>
  </conditionalFormatting>
  <conditionalFormatting sqref="E47:F47">
    <cfRule type="cellIs" dxfId="2234" priority="385" operator="equal">
      <formula>0</formula>
    </cfRule>
  </conditionalFormatting>
  <conditionalFormatting sqref="A1">
    <cfRule type="cellIs" dxfId="2233" priority="383" operator="equal">
      <formula>0</formula>
    </cfRule>
  </conditionalFormatting>
  <conditionalFormatting sqref="A1">
    <cfRule type="cellIs" dxfId="2232" priority="378" operator="equal">
      <formula>0</formula>
    </cfRule>
  </conditionalFormatting>
  <conditionalFormatting sqref="A14">
    <cfRule type="cellIs" dxfId="2231" priority="362" operator="equal">
      <formula>0</formula>
    </cfRule>
  </conditionalFormatting>
  <conditionalFormatting sqref="A14">
    <cfRule type="cellIs" dxfId="2230" priority="361" stopIfTrue="1" operator="equal">
      <formula>0</formula>
    </cfRule>
  </conditionalFormatting>
  <conditionalFormatting sqref="A14">
    <cfRule type="cellIs" dxfId="2229" priority="359" stopIfTrue="1" operator="equal">
      <formula>0</formula>
    </cfRule>
  </conditionalFormatting>
  <conditionalFormatting sqref="A14">
    <cfRule type="cellIs" dxfId="2228" priority="357" stopIfTrue="1" operator="equal">
      <formula>0</formula>
    </cfRule>
  </conditionalFormatting>
  <conditionalFormatting sqref="A14">
    <cfRule type="cellIs" dxfId="2227" priority="355" stopIfTrue="1" operator="equal">
      <formula>0</formula>
    </cfRule>
  </conditionalFormatting>
  <conditionalFormatting sqref="A14">
    <cfRule type="cellIs" dxfId="2226" priority="353" operator="equal">
      <formula>0</formula>
    </cfRule>
  </conditionalFormatting>
  <conditionalFormatting sqref="A14">
    <cfRule type="cellIs" dxfId="2225" priority="352" stopIfTrue="1" operator="equal">
      <formula>0</formula>
    </cfRule>
  </conditionalFormatting>
  <conditionalFormatting sqref="A14">
    <cfRule type="cellIs" dxfId="2224" priority="350" stopIfTrue="1" operator="equal">
      <formula>0</formula>
    </cfRule>
  </conditionalFormatting>
  <conditionalFormatting sqref="A14">
    <cfRule type="cellIs" dxfId="2223" priority="348" stopIfTrue="1" operator="equal">
      <formula>0</formula>
    </cfRule>
  </conditionalFormatting>
  <conditionalFormatting sqref="A23:G23 A25:B25 A39:B39 A1:G1 A6:B7 A19:B20 A10:G10 A9">
    <cfRule type="expression" dxfId="2222" priority="1805" stopIfTrue="1">
      <formula>#REF!&lt;#REF!</formula>
    </cfRule>
  </conditionalFormatting>
  <conditionalFormatting sqref="C7:G7">
    <cfRule type="cellIs" dxfId="2221" priority="278" operator="equal">
      <formula>0</formula>
    </cfRule>
  </conditionalFormatting>
  <conditionalFormatting sqref="C7:G7">
    <cfRule type="cellIs" dxfId="2220" priority="277" stopIfTrue="1" operator="equal">
      <formula>0</formula>
    </cfRule>
  </conditionalFormatting>
  <conditionalFormatting sqref="C7:G7">
    <cfRule type="cellIs" dxfId="2219" priority="276" stopIfTrue="1" operator="equal">
      <formula>0</formula>
    </cfRule>
  </conditionalFormatting>
  <conditionalFormatting sqref="C13:G13">
    <cfRule type="cellIs" dxfId="2218" priority="271" operator="equal">
      <formula>0</formula>
    </cfRule>
  </conditionalFormatting>
  <conditionalFormatting sqref="C13:G13">
    <cfRule type="cellIs" dxfId="2217" priority="270" stopIfTrue="1" operator="equal">
      <formula>0</formula>
    </cfRule>
  </conditionalFormatting>
  <conditionalFormatting sqref="C13:G13">
    <cfRule type="cellIs" dxfId="2216" priority="269" stopIfTrue="1" operator="equal">
      <formula>0</formula>
    </cfRule>
  </conditionalFormatting>
  <conditionalFormatting sqref="C14:G14">
    <cfRule type="cellIs" dxfId="2215" priority="268" operator="equal">
      <formula>0</formula>
    </cfRule>
  </conditionalFormatting>
  <conditionalFormatting sqref="C14:G14">
    <cfRule type="cellIs" dxfId="2214" priority="267" stopIfTrue="1" operator="equal">
      <formula>0</formula>
    </cfRule>
  </conditionalFormatting>
  <conditionalFormatting sqref="C15:G15">
    <cfRule type="cellIs" dxfId="2213" priority="263" stopIfTrue="1" operator="equal">
      <formula>0</formula>
    </cfRule>
  </conditionalFormatting>
  <conditionalFormatting sqref="C15:G15">
    <cfRule type="cellIs" dxfId="2212" priority="264" operator="equal">
      <formula>0</formula>
    </cfRule>
  </conditionalFormatting>
  <conditionalFormatting sqref="C16:G17">
    <cfRule type="cellIs" dxfId="2211" priority="262" operator="equal">
      <formula>0</formula>
    </cfRule>
  </conditionalFormatting>
  <conditionalFormatting sqref="C16:G17">
    <cfRule type="cellIs" dxfId="2210" priority="261" stopIfTrue="1" operator="equal">
      <formula>0</formula>
    </cfRule>
  </conditionalFormatting>
  <conditionalFormatting sqref="C18:G18">
    <cfRule type="cellIs" dxfId="2209" priority="258" operator="equal">
      <formula>0</formula>
    </cfRule>
  </conditionalFormatting>
  <conditionalFormatting sqref="C18:G18">
    <cfRule type="cellIs" dxfId="2208" priority="257" stopIfTrue="1" operator="equal">
      <formula>0</formula>
    </cfRule>
  </conditionalFormatting>
  <conditionalFormatting sqref="C24:G24">
    <cfRule type="cellIs" dxfId="2207" priority="250" operator="equal">
      <formula>0</formula>
    </cfRule>
  </conditionalFormatting>
  <conditionalFormatting sqref="C24:G24">
    <cfRule type="cellIs" dxfId="2206" priority="249" stopIfTrue="1" operator="equal">
      <formula>0</formula>
    </cfRule>
  </conditionalFormatting>
  <conditionalFormatting sqref="C24:G24">
    <cfRule type="cellIs" dxfId="2205" priority="247" stopIfTrue="1" operator="equal">
      <formula>0</formula>
    </cfRule>
  </conditionalFormatting>
  <conditionalFormatting sqref="C24:G24">
    <cfRule type="cellIs" dxfId="2204" priority="246" operator="equal">
      <formula>0</formula>
    </cfRule>
  </conditionalFormatting>
  <conditionalFormatting sqref="C24:G24">
    <cfRule type="cellIs" dxfId="2203" priority="245" stopIfTrue="1" operator="equal">
      <formula>0</formula>
    </cfRule>
  </conditionalFormatting>
  <conditionalFormatting sqref="C24:G24">
    <cfRule type="cellIs" dxfId="2202" priority="244" stopIfTrue="1" operator="equal">
      <formula>0</formula>
    </cfRule>
  </conditionalFormatting>
  <conditionalFormatting sqref="C24:G24">
    <cfRule type="cellIs" dxfId="2201" priority="243" stopIfTrue="1" operator="equal">
      <formula>0</formula>
    </cfRule>
  </conditionalFormatting>
  <conditionalFormatting sqref="C25:G25">
    <cfRule type="cellIs" dxfId="2200" priority="241" operator="equal">
      <formula>0</formula>
    </cfRule>
  </conditionalFormatting>
  <conditionalFormatting sqref="C25:G25">
    <cfRule type="cellIs" dxfId="2199" priority="240" stopIfTrue="1" operator="equal">
      <formula>0</formula>
    </cfRule>
  </conditionalFormatting>
  <conditionalFormatting sqref="C25:G25">
    <cfRule type="cellIs" dxfId="2198" priority="239" stopIfTrue="1" operator="equal">
      <formula>0</formula>
    </cfRule>
  </conditionalFormatting>
  <conditionalFormatting sqref="C25:G25">
    <cfRule type="expression" dxfId="2197" priority="242" stopIfTrue="1">
      <formula>#REF!&lt;#REF!</formula>
    </cfRule>
  </conditionalFormatting>
  <conditionalFormatting sqref="C39:G39">
    <cfRule type="cellIs" dxfId="2196" priority="193" stopIfTrue="1" operator="equal">
      <formula>0</formula>
    </cfRule>
  </conditionalFormatting>
  <conditionalFormatting sqref="C38:G38">
    <cfRule type="cellIs" dxfId="2195" priority="199" operator="equal">
      <formula>0</formula>
    </cfRule>
  </conditionalFormatting>
  <conditionalFormatting sqref="C38:G38">
    <cfRule type="cellIs" dxfId="2194" priority="198" stopIfTrue="1" operator="equal">
      <formula>0</formula>
    </cfRule>
  </conditionalFormatting>
  <conditionalFormatting sqref="C38:G38">
    <cfRule type="cellIs" dxfId="2193" priority="196" stopIfTrue="1" operator="equal">
      <formula>0</formula>
    </cfRule>
  </conditionalFormatting>
  <conditionalFormatting sqref="C39:G39">
    <cfRule type="cellIs" dxfId="2192" priority="194" operator="equal">
      <formula>0</formula>
    </cfRule>
  </conditionalFormatting>
  <conditionalFormatting sqref="C39:G39">
    <cfRule type="expression" dxfId="2191" priority="195" stopIfTrue="1">
      <formula>#REF!&lt;#REF!</formula>
    </cfRule>
  </conditionalFormatting>
  <conditionalFormatting sqref="B14 A24:G24 A26:G28 A32:B32 A11:G13 A30:G30 A29:B29 A35:G38 A40:G42 C14:G15 A15:B15 A18:G18 A21:G22">
    <cfRule type="expression" dxfId="2190" priority="2316" stopIfTrue="1">
      <formula>$IK12&lt;#REF!</formula>
    </cfRule>
  </conditionalFormatting>
  <conditionalFormatting sqref="C7:G7">
    <cfRule type="expression" dxfId="2189" priority="2339" stopIfTrue="1">
      <formula>$IK8&lt;#REF!</formula>
    </cfRule>
  </conditionalFormatting>
  <conditionalFormatting sqref="A1">
    <cfRule type="expression" dxfId="2188" priority="2345" stopIfTrue="1">
      <formula>#REF!&lt;#REF!</formula>
    </cfRule>
  </conditionalFormatting>
  <conditionalFormatting sqref="A14">
    <cfRule type="expression" dxfId="2187" priority="2363" stopIfTrue="1">
      <formula>$IK15&lt;#REF!</formula>
    </cfRule>
  </conditionalFormatting>
  <conditionalFormatting sqref="D20:G20">
    <cfRule type="cellIs" dxfId="2186" priority="110" operator="equal">
      <formula>0</formula>
    </cfRule>
  </conditionalFormatting>
  <conditionalFormatting sqref="D20:G20">
    <cfRule type="cellIs" dxfId="2185" priority="109" stopIfTrue="1" operator="equal">
      <formula>0</formula>
    </cfRule>
  </conditionalFormatting>
  <conditionalFormatting sqref="C32:G32">
    <cfRule type="cellIs" dxfId="2184" priority="93" operator="equal">
      <formula>0</formula>
    </cfRule>
  </conditionalFormatting>
  <conditionalFormatting sqref="C32:G32">
    <cfRule type="cellIs" dxfId="2183" priority="92" stopIfTrue="1" operator="equal">
      <formula>0</formula>
    </cfRule>
  </conditionalFormatting>
  <conditionalFormatting sqref="C32:G32">
    <cfRule type="cellIs" dxfId="2182" priority="91" stopIfTrue="1" operator="equal">
      <formula>0</formula>
    </cfRule>
  </conditionalFormatting>
  <conditionalFormatting sqref="C32:G32">
    <cfRule type="cellIs" dxfId="2181" priority="90" stopIfTrue="1" operator="equal">
      <formula>0</formula>
    </cfRule>
  </conditionalFormatting>
  <conditionalFormatting sqref="C32:G32">
    <cfRule type="cellIs" dxfId="2180" priority="87" stopIfTrue="1" operator="equal">
      <formula>0</formula>
    </cfRule>
  </conditionalFormatting>
  <conditionalFormatting sqref="C32:G32">
    <cfRule type="cellIs" dxfId="2179" priority="85" stopIfTrue="1" operator="equal">
      <formula>0</formula>
    </cfRule>
  </conditionalFormatting>
  <conditionalFormatting sqref="C32:G32">
    <cfRule type="cellIs" dxfId="2178" priority="86" stopIfTrue="1" operator="equal">
      <formula>0</formula>
    </cfRule>
  </conditionalFormatting>
  <conditionalFormatting sqref="A33:A34">
    <cfRule type="cellIs" dxfId="2177" priority="82" stopIfTrue="1" operator="equal">
      <formula>0</formula>
    </cfRule>
  </conditionalFormatting>
  <conditionalFormatting sqref="C29:G29">
    <cfRule type="cellIs" dxfId="2176" priority="99" stopIfTrue="1" operator="equal">
      <formula>0</formula>
    </cfRule>
  </conditionalFormatting>
  <conditionalFormatting sqref="C29:G29">
    <cfRule type="cellIs" dxfId="2175" priority="98" stopIfTrue="1" operator="equal">
      <formula>0</formula>
    </cfRule>
  </conditionalFormatting>
  <conditionalFormatting sqref="C6:G6">
    <cfRule type="cellIs" dxfId="2174" priority="128" operator="equal">
      <formula>0</formula>
    </cfRule>
  </conditionalFormatting>
  <conditionalFormatting sqref="C6:G6">
    <cfRule type="cellIs" dxfId="2173" priority="127" stopIfTrue="1" operator="equal">
      <formula>0</formula>
    </cfRule>
  </conditionalFormatting>
  <conditionalFormatting sqref="C6:G6">
    <cfRule type="expression" dxfId="2172" priority="129" stopIfTrue="1">
      <formula>#REF!&lt;#REF!</formula>
    </cfRule>
  </conditionalFormatting>
  <conditionalFormatting sqref="D20:G20">
    <cfRule type="cellIs" dxfId="2171" priority="103" stopIfTrue="1" operator="equal">
      <formula>0</formula>
    </cfRule>
  </conditionalFormatting>
  <conditionalFormatting sqref="C20">
    <cfRule type="cellIs" dxfId="2170" priority="119" operator="equal">
      <formula>0</formula>
    </cfRule>
  </conditionalFormatting>
  <conditionalFormatting sqref="C20">
    <cfRule type="cellIs" dxfId="2169" priority="118" stopIfTrue="1" operator="equal">
      <formula>0</formula>
    </cfRule>
  </conditionalFormatting>
  <conditionalFormatting sqref="C20:G20">
    <cfRule type="expression" dxfId="2168" priority="120" stopIfTrue="1">
      <formula>#REF!&lt;#REF!</formula>
    </cfRule>
  </conditionalFormatting>
  <conditionalFormatting sqref="C19">
    <cfRule type="cellIs" dxfId="2167" priority="115" operator="equal">
      <formula>0</formula>
    </cfRule>
  </conditionalFormatting>
  <conditionalFormatting sqref="C19">
    <cfRule type="cellIs" dxfId="2166" priority="114" stopIfTrue="1" operator="equal">
      <formula>0</formula>
    </cfRule>
  </conditionalFormatting>
  <conditionalFormatting sqref="D19:G19">
    <cfRule type="cellIs" dxfId="2165" priority="113" operator="equal">
      <formula>0</formula>
    </cfRule>
  </conditionalFormatting>
  <conditionalFormatting sqref="D19:G19">
    <cfRule type="cellIs" dxfId="2164" priority="112" stopIfTrue="1" operator="equal">
      <formula>0</formula>
    </cfRule>
  </conditionalFormatting>
  <conditionalFormatting sqref="C19">
    <cfRule type="expression" dxfId="2163" priority="116" stopIfTrue="1">
      <formula>#REF!&lt;#REF!</formula>
    </cfRule>
  </conditionalFormatting>
  <conditionalFormatting sqref="D19:G19">
    <cfRule type="expression" dxfId="2162" priority="117" stopIfTrue="1">
      <formula>#REF!&lt;#REF!</formula>
    </cfRule>
  </conditionalFormatting>
  <conditionalFormatting sqref="D20:G20">
    <cfRule type="cellIs" dxfId="2161" priority="108" stopIfTrue="1" operator="equal">
      <formula>0</formula>
    </cfRule>
  </conditionalFormatting>
  <conditionalFormatting sqref="D20:G20">
    <cfRule type="cellIs" dxfId="2160" priority="106" stopIfTrue="1" operator="equal">
      <formula>0</formula>
    </cfRule>
  </conditionalFormatting>
  <conditionalFormatting sqref="D20:G20">
    <cfRule type="cellIs" dxfId="2159" priority="104" stopIfTrue="1" operator="equal">
      <formula>0</formula>
    </cfRule>
  </conditionalFormatting>
  <conditionalFormatting sqref="D20:G20">
    <cfRule type="cellIs" dxfId="2158" priority="102" stopIfTrue="1" operator="equal">
      <formula>0</formula>
    </cfRule>
  </conditionalFormatting>
  <conditionalFormatting sqref="D20:G20">
    <cfRule type="cellIs" dxfId="2157" priority="107" stopIfTrue="1" operator="equal">
      <formula>0</formula>
    </cfRule>
  </conditionalFormatting>
  <conditionalFormatting sqref="D20:G20">
    <cfRule type="cellIs" dxfId="2156" priority="105" operator="equal">
      <formula>0</formula>
    </cfRule>
  </conditionalFormatting>
  <conditionalFormatting sqref="D20:G20">
    <cfRule type="expression" dxfId="2155" priority="111" stopIfTrue="1">
      <formula>#REF!&lt;#REF!</formula>
    </cfRule>
  </conditionalFormatting>
  <conditionalFormatting sqref="C29:G29">
    <cfRule type="cellIs" dxfId="2154" priority="100" operator="equal">
      <formula>0</formula>
    </cfRule>
  </conditionalFormatting>
  <conditionalFormatting sqref="C29:G29">
    <cfRule type="expression" dxfId="2153" priority="101" stopIfTrue="1">
      <formula>$IK30&lt;#REF!</formula>
    </cfRule>
  </conditionalFormatting>
  <conditionalFormatting sqref="C32:G32">
    <cfRule type="expression" dxfId="2152" priority="94" stopIfTrue="1">
      <formula>$IK33&lt;$IJ$1</formula>
    </cfRule>
  </conditionalFormatting>
  <conditionalFormatting sqref="C32:G32">
    <cfRule type="cellIs" dxfId="2151" priority="89" stopIfTrue="1" operator="equal">
      <formula>0</formula>
    </cfRule>
  </conditionalFormatting>
  <conditionalFormatting sqref="C32:G32">
    <cfRule type="cellIs" dxfId="2150" priority="88" operator="equal">
      <formula>0</formula>
    </cfRule>
  </conditionalFormatting>
  <conditionalFormatting sqref="A33:A34">
    <cfRule type="cellIs" dxfId="2149" priority="83" operator="equal">
      <formula>0</formula>
    </cfRule>
  </conditionalFormatting>
  <conditionalFormatting sqref="A33:A34">
    <cfRule type="expression" dxfId="2148" priority="84" stopIfTrue="1">
      <formula>#REF!&lt;#REF!</formula>
    </cfRule>
  </conditionalFormatting>
  <conditionalFormatting sqref="B33:C33">
    <cfRule type="cellIs" dxfId="2147" priority="50" operator="equal">
      <formula>0</formula>
    </cfRule>
  </conditionalFormatting>
  <conditionalFormatting sqref="B33:C33">
    <cfRule type="cellIs" dxfId="2146" priority="49" stopIfTrue="1" operator="equal">
      <formula>0</formula>
    </cfRule>
  </conditionalFormatting>
  <conditionalFormatting sqref="B33:G33">
    <cfRule type="expression" dxfId="2145" priority="51" stopIfTrue="1">
      <formula>#REF!&lt;#REF!</formula>
    </cfRule>
  </conditionalFormatting>
  <conditionalFormatting sqref="D33:G33">
    <cfRule type="cellIs" dxfId="2144" priority="40" stopIfTrue="1" operator="equal">
      <formula>0</formula>
    </cfRule>
  </conditionalFormatting>
  <conditionalFormatting sqref="D33:G33">
    <cfRule type="cellIs" dxfId="2143" priority="48" operator="equal">
      <formula>0</formula>
    </cfRule>
  </conditionalFormatting>
  <conditionalFormatting sqref="D33:G33">
    <cfRule type="cellIs" dxfId="2142" priority="47" stopIfTrue="1" operator="equal">
      <formula>0</formula>
    </cfRule>
  </conditionalFormatting>
  <conditionalFormatting sqref="D33:G33">
    <cfRule type="cellIs" dxfId="2141" priority="46" stopIfTrue="1" operator="equal">
      <formula>0</formula>
    </cfRule>
  </conditionalFormatting>
  <conditionalFormatting sqref="D33:G33">
    <cfRule type="cellIs" dxfId="2140" priority="44" stopIfTrue="1" operator="equal">
      <formula>0</formula>
    </cfRule>
  </conditionalFormatting>
  <conditionalFormatting sqref="D33:G33">
    <cfRule type="cellIs" dxfId="2139" priority="42" stopIfTrue="1" operator="equal">
      <formula>0</formula>
    </cfRule>
  </conditionalFormatting>
  <conditionalFormatting sqref="D33:G33">
    <cfRule type="cellIs" dxfId="2138" priority="45" stopIfTrue="1" operator="equal">
      <formula>0</formula>
    </cfRule>
  </conditionalFormatting>
  <conditionalFormatting sqref="D33:G33">
    <cfRule type="cellIs" dxfId="2137" priority="43" operator="equal">
      <formula>0</formula>
    </cfRule>
  </conditionalFormatting>
  <conditionalFormatting sqref="D33:G33">
    <cfRule type="cellIs" dxfId="2136" priority="41" stopIfTrue="1" operator="equal">
      <formula>0</formula>
    </cfRule>
  </conditionalFormatting>
  <conditionalFormatting sqref="D33:G33">
    <cfRule type="expression" dxfId="2135" priority="52" stopIfTrue="1">
      <formula>#REF!&lt;#REF!</formula>
    </cfRule>
  </conditionalFormatting>
  <conditionalFormatting sqref="D33:G33">
    <cfRule type="cellIs" dxfId="2134" priority="38" operator="equal">
      <formula>0</formula>
    </cfRule>
  </conditionalFormatting>
  <conditionalFormatting sqref="D33:G33">
    <cfRule type="cellIs" dxfId="2133" priority="37" stopIfTrue="1" operator="equal">
      <formula>0</formula>
    </cfRule>
  </conditionalFormatting>
  <conditionalFormatting sqref="D33:G33">
    <cfRule type="cellIs" dxfId="2132" priority="36" stopIfTrue="1" operator="equal">
      <formula>0</formula>
    </cfRule>
  </conditionalFormatting>
  <conditionalFormatting sqref="D33:G33">
    <cfRule type="cellIs" dxfId="2131" priority="34" stopIfTrue="1" operator="equal">
      <formula>0</formula>
    </cfRule>
  </conditionalFormatting>
  <conditionalFormatting sqref="D33:G33">
    <cfRule type="cellIs" dxfId="2130" priority="32" stopIfTrue="1" operator="equal">
      <formula>0</formula>
    </cfRule>
  </conditionalFormatting>
  <conditionalFormatting sqref="D33:G33">
    <cfRule type="cellIs" dxfId="2129" priority="30" stopIfTrue="1" operator="equal">
      <formula>0</formula>
    </cfRule>
  </conditionalFormatting>
  <conditionalFormatting sqref="D33:G33">
    <cfRule type="cellIs" dxfId="2128" priority="35" stopIfTrue="1" operator="equal">
      <formula>0</formula>
    </cfRule>
  </conditionalFormatting>
  <conditionalFormatting sqref="D33:G33">
    <cfRule type="cellIs" dxfId="2127" priority="33" operator="equal">
      <formula>0</formula>
    </cfRule>
  </conditionalFormatting>
  <conditionalFormatting sqref="D33:G33">
    <cfRule type="cellIs" dxfId="2126" priority="31" stopIfTrue="1" operator="equal">
      <formula>0</formula>
    </cfRule>
  </conditionalFormatting>
  <conditionalFormatting sqref="D33:G33">
    <cfRule type="expression" dxfId="2125" priority="39" stopIfTrue="1">
      <formula>#REF!&lt;#REF!</formula>
    </cfRule>
  </conditionalFormatting>
  <conditionalFormatting sqref="B34">
    <cfRule type="cellIs" dxfId="2124" priority="20" operator="equal">
      <formula>0</formula>
    </cfRule>
  </conditionalFormatting>
  <conditionalFormatting sqref="B34">
    <cfRule type="cellIs" dxfId="2123" priority="19" stopIfTrue="1" operator="equal">
      <formula>0</formula>
    </cfRule>
  </conditionalFormatting>
  <conditionalFormatting sqref="A16:G17">
    <cfRule type="expression" dxfId="2122" priority="4717" stopIfTrue="1">
      <formula>$IK18&lt;#REF!</formula>
    </cfRule>
  </conditionalFormatting>
  <conditionalFormatting sqref="B9:G9">
    <cfRule type="cellIs" dxfId="2121" priority="23" operator="equal">
      <formula>0</formula>
    </cfRule>
  </conditionalFormatting>
  <conditionalFormatting sqref="B9:G9">
    <cfRule type="cellIs" dxfId="2120" priority="22" stopIfTrue="1" operator="equal">
      <formula>0</formula>
    </cfRule>
  </conditionalFormatting>
  <conditionalFormatting sqref="B9:G9">
    <cfRule type="expression" dxfId="2119" priority="24" stopIfTrue="1">
      <formula>#REF!&lt;#REF!</formula>
    </cfRule>
  </conditionalFormatting>
  <conditionalFormatting sqref="B34">
    <cfRule type="expression" dxfId="2118" priority="21" stopIfTrue="1">
      <formula>#REF!&lt;#REF!</formula>
    </cfRule>
  </conditionalFormatting>
  <conditionalFormatting sqref="C34">
    <cfRule type="cellIs" dxfId="2117" priority="15" stopIfTrue="1" operator="equal">
      <formula>0</formula>
    </cfRule>
  </conditionalFormatting>
  <conditionalFormatting sqref="C34">
    <cfRule type="cellIs" dxfId="2116" priority="16" operator="equal">
      <formula>0</formula>
    </cfRule>
  </conditionalFormatting>
  <conditionalFormatting sqref="D34:G34">
    <cfRule type="cellIs" dxfId="2115" priority="14" operator="equal">
      <formula>0</formula>
    </cfRule>
  </conditionalFormatting>
  <conditionalFormatting sqref="D34:G34">
    <cfRule type="cellIs" dxfId="2114" priority="13" stopIfTrue="1" operator="equal">
      <formula>0</formula>
    </cfRule>
  </conditionalFormatting>
  <conditionalFormatting sqref="C34">
    <cfRule type="expression" dxfId="2113" priority="17" stopIfTrue="1">
      <formula>#REF!&lt;#REF!</formula>
    </cfRule>
  </conditionalFormatting>
  <conditionalFormatting sqref="D34:G34">
    <cfRule type="expression" dxfId="2112" priority="18" stopIfTrue="1">
      <formula>#REF!&lt;#REF!</formula>
    </cfRule>
  </conditionalFormatting>
  <conditionalFormatting sqref="A8:B8">
    <cfRule type="cellIs" dxfId="2111" priority="11" operator="equal">
      <formula>0</formula>
    </cfRule>
  </conditionalFormatting>
  <conditionalFormatting sqref="A8:B8">
    <cfRule type="cellIs" dxfId="2110" priority="10" stopIfTrue="1" operator="equal">
      <formula>0</formula>
    </cfRule>
  </conditionalFormatting>
  <conditionalFormatting sqref="A8:B8">
    <cfRule type="expression" dxfId="2109" priority="12" stopIfTrue="1">
      <formula>$IK9&lt;#REF!</formula>
    </cfRule>
  </conditionalFormatting>
  <conditionalFormatting sqref="C8:G8">
    <cfRule type="expression" dxfId="2108" priority="9" stopIfTrue="1">
      <formula>$IK9&lt;$IJ$2</formula>
    </cfRule>
  </conditionalFormatting>
  <conditionalFormatting sqref="C8:G8">
    <cfRule type="cellIs" dxfId="2107" priority="8" operator="equal">
      <formula>0</formula>
    </cfRule>
  </conditionalFormatting>
  <conditionalFormatting sqref="C8:G8">
    <cfRule type="cellIs" dxfId="2106" priority="7" stopIfTrue="1" operator="equal">
      <formula>0</formula>
    </cfRule>
  </conditionalFormatting>
  <conditionalFormatting sqref="A31:B31">
    <cfRule type="cellIs" dxfId="2105" priority="5" operator="equal">
      <formula>0</formula>
    </cfRule>
  </conditionalFormatting>
  <conditionalFormatting sqref="A31:B31">
    <cfRule type="cellIs" dxfId="2104" priority="4" stopIfTrue="1" operator="equal">
      <formula>0</formula>
    </cfRule>
  </conditionalFormatting>
  <conditionalFormatting sqref="A31:B31">
    <cfRule type="expression" dxfId="2103" priority="6" stopIfTrue="1">
      <formula>$IK32&lt;#REF!</formula>
    </cfRule>
  </conditionalFormatting>
  <conditionalFormatting sqref="C31:G31">
    <cfRule type="cellIs" dxfId="2102" priority="1" stopIfTrue="1" operator="equal">
      <formula>0</formula>
    </cfRule>
  </conditionalFormatting>
  <conditionalFormatting sqref="C31:G31">
    <cfRule type="expression" dxfId="2101" priority="3" stopIfTrue="1">
      <formula>$IS32&lt;$IR$1</formula>
    </cfRule>
  </conditionalFormatting>
  <conditionalFormatting sqref="C31:G31">
    <cfRule type="cellIs" dxfId="2100" priority="2" operator="equal">
      <formula>0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B20" sqref="B20"/>
    </sheetView>
  </sheetViews>
  <sheetFormatPr defaultColWidth="0" defaultRowHeight="12.75" x14ac:dyDescent="0.2"/>
  <cols>
    <col min="1" max="1" width="41.140625" style="3" customWidth="1"/>
    <col min="2" max="2" width="10.28515625" style="3" customWidth="1"/>
    <col min="3" max="3" width="7.85546875" style="3" bestFit="1" customWidth="1"/>
    <col min="4" max="5" width="7.7109375" style="3" customWidth="1"/>
    <col min="6" max="6" width="8" style="3" customWidth="1"/>
    <col min="7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326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66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71" t="s">
        <v>148</v>
      </c>
      <c r="B6" s="172">
        <v>25</v>
      </c>
      <c r="C6" s="173" t="s">
        <v>380</v>
      </c>
      <c r="D6" s="170">
        <v>6.5</v>
      </c>
      <c r="E6" s="170">
        <v>6.63</v>
      </c>
      <c r="F6" s="170">
        <v>0.88</v>
      </c>
      <c r="G6" s="170">
        <v>89.13</v>
      </c>
      <c r="HR6" s="12"/>
      <c r="HS6" s="6"/>
    </row>
    <row r="7" spans="1:227" ht="15" customHeight="1" x14ac:dyDescent="0.2">
      <c r="A7" s="175" t="s">
        <v>75</v>
      </c>
      <c r="B7" s="176">
        <v>15</v>
      </c>
      <c r="C7" s="115" t="s">
        <v>365</v>
      </c>
      <c r="D7" s="116">
        <v>0.2</v>
      </c>
      <c r="E7" s="116">
        <v>9.23</v>
      </c>
      <c r="F7" s="116">
        <v>0.26</v>
      </c>
      <c r="G7" s="130">
        <v>84.8</v>
      </c>
      <c r="HR7" s="12"/>
      <c r="HS7" s="6"/>
    </row>
    <row r="8" spans="1:227" ht="15" customHeight="1" x14ac:dyDescent="0.2">
      <c r="A8" s="177" t="s">
        <v>165</v>
      </c>
      <c r="B8" s="178" t="s">
        <v>359</v>
      </c>
      <c r="C8" s="127" t="s">
        <v>366</v>
      </c>
      <c r="D8" s="130">
        <v>16.45</v>
      </c>
      <c r="E8" s="130">
        <v>29.25</v>
      </c>
      <c r="F8" s="130">
        <v>3.1</v>
      </c>
      <c r="G8" s="130">
        <v>341.3</v>
      </c>
      <c r="HR8" s="12"/>
      <c r="HS8" s="6"/>
    </row>
    <row r="9" spans="1:227" ht="15" customHeight="1" x14ac:dyDescent="0.2">
      <c r="A9" s="154" t="s">
        <v>298</v>
      </c>
      <c r="B9" s="155" t="s">
        <v>153</v>
      </c>
      <c r="C9" s="115" t="s">
        <v>393</v>
      </c>
      <c r="D9" s="116">
        <v>6.4</v>
      </c>
      <c r="E9" s="116">
        <v>2.8</v>
      </c>
      <c r="F9" s="116">
        <v>29.2</v>
      </c>
      <c r="G9" s="130">
        <v>155.19999999999999</v>
      </c>
      <c r="HR9" s="12"/>
      <c r="HS9" s="6">
        <f>[1]основа!AM11</f>
        <v>42551</v>
      </c>
    </row>
    <row r="10" spans="1:227" ht="15" customHeight="1" x14ac:dyDescent="0.2">
      <c r="A10" s="171" t="s">
        <v>269</v>
      </c>
      <c r="B10" s="174">
        <v>100</v>
      </c>
      <c r="C10" s="168">
        <v>0</v>
      </c>
      <c r="D10" s="169">
        <v>7.5</v>
      </c>
      <c r="E10" s="169">
        <v>2.9</v>
      </c>
      <c r="F10" s="169">
        <v>51.4</v>
      </c>
      <c r="G10" s="170">
        <v>261.7</v>
      </c>
      <c r="HR10" s="12"/>
      <c r="HS10" s="6">
        <f>[1]основа!AM12</f>
        <v>42551</v>
      </c>
    </row>
    <row r="11" spans="1:227" ht="15" customHeight="1" x14ac:dyDescent="0.2">
      <c r="A11" s="18" t="s">
        <v>11</v>
      </c>
      <c r="B11" s="26"/>
      <c r="C11" s="27"/>
      <c r="D11" s="28">
        <f>D6+D7+D8+D9+D10</f>
        <v>37.049999999999997</v>
      </c>
      <c r="E11" s="28">
        <f t="shared" ref="E11:G11" si="0">E6+E7+E8+E9+E10</f>
        <v>50.809999999999995</v>
      </c>
      <c r="F11" s="28">
        <f t="shared" si="0"/>
        <v>84.84</v>
      </c>
      <c r="G11" s="28">
        <f t="shared" si="0"/>
        <v>932.13000000000011</v>
      </c>
      <c r="HR11" s="12"/>
      <c r="HS11" s="6">
        <f>[1]основа!AM15</f>
        <v>42551</v>
      </c>
    </row>
    <row r="12" spans="1:227" ht="15" customHeight="1" x14ac:dyDescent="0.2">
      <c r="A12" s="18"/>
      <c r="B12" s="26"/>
      <c r="C12" s="27"/>
      <c r="D12" s="28"/>
      <c r="E12" s="28"/>
      <c r="F12" s="28"/>
      <c r="G12" s="28"/>
      <c r="HR12" s="12"/>
      <c r="HS12" s="6">
        <f>[1]основа!AM22</f>
        <v>42551</v>
      </c>
    </row>
    <row r="13" spans="1:227" ht="15" customHeight="1" x14ac:dyDescent="0.2">
      <c r="A13" s="18" t="s">
        <v>14</v>
      </c>
      <c r="B13" s="26"/>
      <c r="C13" s="27"/>
      <c r="D13" s="30"/>
      <c r="E13" s="30"/>
      <c r="F13" s="30"/>
      <c r="G13" s="30"/>
      <c r="HR13" s="12"/>
      <c r="HS13" s="6">
        <f>[1]основа!AM23</f>
        <v>42551</v>
      </c>
    </row>
    <row r="14" spans="1:227" ht="23.25" customHeight="1" x14ac:dyDescent="0.2">
      <c r="A14" s="134" t="s">
        <v>413</v>
      </c>
      <c r="B14" s="172">
        <v>150</v>
      </c>
      <c r="C14" s="89" t="s">
        <v>462</v>
      </c>
      <c r="D14" s="90">
        <v>0.56000000000000005</v>
      </c>
      <c r="E14" s="90">
        <v>0.08</v>
      </c>
      <c r="F14" s="90">
        <v>1.52</v>
      </c>
      <c r="G14" s="90">
        <v>9.6</v>
      </c>
      <c r="HR14" s="12"/>
      <c r="HS14" s="6">
        <f>[1]основа!AM24</f>
        <v>42551</v>
      </c>
    </row>
    <row r="15" spans="1:227" ht="27" customHeight="1" x14ac:dyDescent="0.2">
      <c r="A15" s="134" t="s">
        <v>412</v>
      </c>
      <c r="B15" s="172" t="s">
        <v>524</v>
      </c>
      <c r="C15" s="127" t="s">
        <v>397</v>
      </c>
      <c r="D15" s="130">
        <v>8.1999999999999993</v>
      </c>
      <c r="E15" s="130">
        <v>12.6</v>
      </c>
      <c r="F15" s="130">
        <v>14.12</v>
      </c>
      <c r="G15" s="130">
        <v>203</v>
      </c>
      <c r="HR15" s="12"/>
      <c r="HS15" s="6">
        <f>[1]основа!AM25</f>
        <v>42551</v>
      </c>
    </row>
    <row r="16" spans="1:227" ht="15" customHeight="1" x14ac:dyDescent="0.2">
      <c r="A16" s="133" t="s">
        <v>510</v>
      </c>
      <c r="B16" s="126" t="s">
        <v>511</v>
      </c>
      <c r="C16" s="127" t="s">
        <v>512</v>
      </c>
      <c r="D16" s="130">
        <v>26.85</v>
      </c>
      <c r="E16" s="130">
        <v>25.58</v>
      </c>
      <c r="F16" s="130">
        <v>4.75</v>
      </c>
      <c r="G16" s="130">
        <v>356.67</v>
      </c>
      <c r="H16" s="109"/>
      <c r="HR16" s="12"/>
      <c r="HS16" s="6">
        <f>[1]основа!AM26</f>
        <v>42551</v>
      </c>
    </row>
    <row r="17" spans="1:227" ht="15" customHeight="1" x14ac:dyDescent="0.2">
      <c r="A17" s="88" t="s">
        <v>235</v>
      </c>
      <c r="B17" s="22">
        <v>200</v>
      </c>
      <c r="C17" s="89" t="s">
        <v>461</v>
      </c>
      <c r="D17" s="90">
        <v>7</v>
      </c>
      <c r="E17" s="90">
        <v>8.1999999999999993</v>
      </c>
      <c r="F17" s="90">
        <v>47</v>
      </c>
      <c r="G17" s="125">
        <v>294</v>
      </c>
      <c r="HR17" s="12"/>
      <c r="HS17" s="6">
        <f>[1]основа!AM27</f>
        <v>42551</v>
      </c>
    </row>
    <row r="18" spans="1:227" ht="15" customHeight="1" x14ac:dyDescent="0.2">
      <c r="A18" s="133" t="s">
        <v>348</v>
      </c>
      <c r="B18" s="126" t="s">
        <v>153</v>
      </c>
      <c r="C18" s="124" t="s">
        <v>388</v>
      </c>
      <c r="D18" s="125">
        <v>0.35</v>
      </c>
      <c r="E18" s="125">
        <v>0.08</v>
      </c>
      <c r="F18" s="125">
        <v>29.85</v>
      </c>
      <c r="G18" s="125">
        <v>122.2</v>
      </c>
      <c r="HR18" s="12"/>
      <c r="HS18" s="6">
        <f>[1]основа!AM28</f>
        <v>42551</v>
      </c>
    </row>
    <row r="19" spans="1:227" ht="15" customHeight="1" x14ac:dyDescent="0.2">
      <c r="A19" s="133" t="s">
        <v>72</v>
      </c>
      <c r="B19" s="126">
        <v>60</v>
      </c>
      <c r="C19" s="127"/>
      <c r="D19" s="90">
        <v>3.66</v>
      </c>
      <c r="E19" s="90">
        <v>0.72</v>
      </c>
      <c r="F19" s="90">
        <v>23.94</v>
      </c>
      <c r="G19" s="125">
        <v>116.88</v>
      </c>
      <c r="HR19" s="12"/>
      <c r="HS19" s="6">
        <f>[1]основа!AM29</f>
        <v>42551</v>
      </c>
    </row>
    <row r="20" spans="1:227" ht="15" customHeight="1" x14ac:dyDescent="0.2">
      <c r="A20" s="133" t="s">
        <v>73</v>
      </c>
      <c r="B20" s="126">
        <v>75</v>
      </c>
      <c r="C20" s="124"/>
      <c r="D20" s="90">
        <v>5.7</v>
      </c>
      <c r="E20" s="90">
        <v>0.6</v>
      </c>
      <c r="F20" s="90">
        <v>36.9</v>
      </c>
      <c r="G20" s="125">
        <v>175.8</v>
      </c>
      <c r="HR20" s="12"/>
      <c r="HS20" s="6"/>
    </row>
    <row r="21" spans="1:227" ht="15" customHeight="1" x14ac:dyDescent="0.2">
      <c r="A21" s="18" t="s">
        <v>15</v>
      </c>
      <c r="B21" s="26"/>
      <c r="C21" s="27"/>
      <c r="D21" s="28">
        <f>D14+D15+D16+D17+D18+D19</f>
        <v>46.620000000000005</v>
      </c>
      <c r="E21" s="28">
        <f>E14+E15+E16+E17+E18+E19</f>
        <v>47.259999999999991</v>
      </c>
      <c r="F21" s="28">
        <f>F14+F15+F16+F17+F18+F19</f>
        <v>121.18</v>
      </c>
      <c r="G21" s="28">
        <f>G14+G15+G16+G17+G18+G19</f>
        <v>1102.3499999999999</v>
      </c>
      <c r="HR21" s="12"/>
      <c r="HS21" s="6">
        <f>[1]основа!AM32</f>
        <v>42551</v>
      </c>
    </row>
    <row r="22" spans="1:227" ht="15" customHeight="1" x14ac:dyDescent="0.2">
      <c r="A22" s="18"/>
      <c r="B22" s="26"/>
      <c r="C22" s="27"/>
      <c r="D22" s="28"/>
      <c r="E22" s="28"/>
      <c r="F22" s="28"/>
      <c r="G22" s="28"/>
      <c r="HR22" s="12"/>
      <c r="HS22" s="6">
        <f>[1]основа!AM33</f>
        <v>42551</v>
      </c>
    </row>
    <row r="23" spans="1:227" ht="15" customHeight="1" x14ac:dyDescent="0.2">
      <c r="A23" s="18" t="s">
        <v>16</v>
      </c>
      <c r="B23" s="26"/>
      <c r="C23" s="27"/>
      <c r="D23" s="30"/>
      <c r="E23" s="30"/>
      <c r="F23" s="30"/>
      <c r="G23" s="30"/>
      <c r="HR23" s="12"/>
      <c r="HS23" s="6">
        <f>[1]основа!AM34</f>
        <v>42551</v>
      </c>
    </row>
    <row r="24" spans="1:227" ht="15" customHeight="1" x14ac:dyDescent="0.2">
      <c r="A24" s="133" t="s">
        <v>168</v>
      </c>
      <c r="B24" s="126" t="s">
        <v>153</v>
      </c>
      <c r="C24" s="124" t="s">
        <v>371</v>
      </c>
      <c r="D24" s="125">
        <v>1</v>
      </c>
      <c r="E24" s="125"/>
      <c r="F24" s="125">
        <v>20.2</v>
      </c>
      <c r="G24" s="125">
        <v>84.8</v>
      </c>
      <c r="HR24" s="12"/>
      <c r="HS24" s="6">
        <f>[1]основа!AM37</f>
        <v>42551</v>
      </c>
    </row>
    <row r="25" spans="1:227" ht="15" customHeight="1" x14ac:dyDescent="0.2">
      <c r="A25" s="133" t="s">
        <v>419</v>
      </c>
      <c r="B25" s="126">
        <v>220</v>
      </c>
      <c r="C25" s="89">
        <v>0</v>
      </c>
      <c r="D25" s="90">
        <v>0.88</v>
      </c>
      <c r="E25" s="90">
        <v>0.66</v>
      </c>
      <c r="F25" s="90">
        <v>22.66</v>
      </c>
      <c r="G25" s="125">
        <v>103.4</v>
      </c>
      <c r="HR25" s="12"/>
      <c r="HS25" s="6"/>
    </row>
    <row r="26" spans="1:227" ht="15" customHeight="1" x14ac:dyDescent="0.2">
      <c r="A26" s="18" t="s">
        <v>17</v>
      </c>
      <c r="B26" s="26"/>
      <c r="C26" s="27"/>
      <c r="D26" s="28">
        <f>D24+D25</f>
        <v>1.88</v>
      </c>
      <c r="E26" s="28">
        <f t="shared" ref="E26:G26" si="1">E24+E25</f>
        <v>0.66</v>
      </c>
      <c r="F26" s="28">
        <f t="shared" si="1"/>
        <v>42.86</v>
      </c>
      <c r="G26" s="28">
        <f t="shared" si="1"/>
        <v>188.2</v>
      </c>
      <c r="HR26" s="12"/>
      <c r="HS26" s="6">
        <f>[1]основа!AM40</f>
        <v>42551</v>
      </c>
    </row>
    <row r="27" spans="1:227" ht="15" customHeight="1" x14ac:dyDescent="0.2">
      <c r="A27" s="18"/>
      <c r="B27" s="26"/>
      <c r="C27" s="27"/>
      <c r="D27" s="28"/>
      <c r="E27" s="28"/>
      <c r="F27" s="28"/>
      <c r="G27" s="28"/>
      <c r="HR27" s="12"/>
      <c r="HS27" s="6">
        <f>[1]основа!AM41</f>
        <v>42551</v>
      </c>
    </row>
    <row r="28" spans="1:227" ht="15" customHeight="1" x14ac:dyDescent="0.2">
      <c r="A28" s="18" t="s">
        <v>18</v>
      </c>
      <c r="B28" s="26"/>
      <c r="C28" s="27"/>
      <c r="D28" s="30"/>
      <c r="E28" s="30"/>
      <c r="F28" s="30"/>
      <c r="G28" s="30"/>
      <c r="HR28" s="12"/>
      <c r="HS28" s="6">
        <f>[1]основа!AM42</f>
        <v>42551</v>
      </c>
    </row>
    <row r="29" spans="1:227" ht="15" customHeight="1" x14ac:dyDescent="0.2">
      <c r="A29" s="133" t="s">
        <v>441</v>
      </c>
      <c r="B29" s="172">
        <v>100</v>
      </c>
      <c r="C29" s="124" t="s">
        <v>469</v>
      </c>
      <c r="D29" s="125">
        <v>0.8</v>
      </c>
      <c r="E29" s="125">
        <v>5.0599999999999996</v>
      </c>
      <c r="F29" s="125">
        <v>3.13</v>
      </c>
      <c r="G29" s="125">
        <v>61.88</v>
      </c>
      <c r="HR29" s="12"/>
      <c r="HS29" s="6">
        <f>[1]основа!AM43</f>
        <v>42551</v>
      </c>
    </row>
    <row r="30" spans="1:227" ht="30.75" customHeight="1" x14ac:dyDescent="0.2">
      <c r="A30" s="134" t="s">
        <v>256</v>
      </c>
      <c r="B30" s="126">
        <v>300</v>
      </c>
      <c r="C30" s="127" t="s">
        <v>492</v>
      </c>
      <c r="D30" s="130">
        <v>53.54</v>
      </c>
      <c r="E30" s="130">
        <v>35.04</v>
      </c>
      <c r="F30" s="130">
        <v>177.13</v>
      </c>
      <c r="G30" s="130">
        <v>1238.03</v>
      </c>
      <c r="I30" s="3" t="s">
        <v>496</v>
      </c>
      <c r="HR30" s="12"/>
      <c r="HS30" s="6">
        <f>[1]основа!AM44</f>
        <v>42551</v>
      </c>
    </row>
    <row r="31" spans="1:227" ht="15" customHeight="1" x14ac:dyDescent="0.2">
      <c r="A31" s="133" t="s">
        <v>173</v>
      </c>
      <c r="B31" s="126" t="s">
        <v>153</v>
      </c>
      <c r="C31" s="124" t="s">
        <v>372</v>
      </c>
      <c r="D31" s="125">
        <v>7.0000000000000007E-2</v>
      </c>
      <c r="E31" s="125">
        <v>0.02</v>
      </c>
      <c r="F31" s="125">
        <v>15</v>
      </c>
      <c r="G31" s="125">
        <v>60</v>
      </c>
      <c r="HR31" s="12"/>
      <c r="HS31" s="6">
        <f>[1]основа!AM46</f>
        <v>42551</v>
      </c>
    </row>
    <row r="32" spans="1:227" ht="21.75" customHeight="1" x14ac:dyDescent="0.2">
      <c r="A32" s="133" t="s">
        <v>73</v>
      </c>
      <c r="B32" s="22">
        <v>50</v>
      </c>
      <c r="C32" s="89"/>
      <c r="D32" s="90">
        <v>3.8</v>
      </c>
      <c r="E32" s="90">
        <v>0.4</v>
      </c>
      <c r="F32" s="90">
        <v>24.6</v>
      </c>
      <c r="G32" s="125">
        <v>117.2</v>
      </c>
      <c r="HR32" s="12"/>
      <c r="HS32" s="6">
        <f>[1]основа!AM47</f>
        <v>42551</v>
      </c>
    </row>
    <row r="33" spans="1:227" ht="21.75" customHeight="1" x14ac:dyDescent="0.2">
      <c r="A33" s="133" t="s">
        <v>72</v>
      </c>
      <c r="B33" s="107">
        <v>70</v>
      </c>
      <c r="C33" s="115"/>
      <c r="D33" s="90">
        <v>4.2699999999999996</v>
      </c>
      <c r="E33" s="90">
        <v>0.84</v>
      </c>
      <c r="F33" s="90">
        <v>27.93</v>
      </c>
      <c r="G33" s="125">
        <v>136.36000000000001</v>
      </c>
      <c r="HR33" s="12"/>
      <c r="HS33" s="6"/>
    </row>
    <row r="34" spans="1:227" ht="21.75" customHeight="1" x14ac:dyDescent="0.2">
      <c r="A34" s="18" t="s">
        <v>19</v>
      </c>
      <c r="B34" s="26"/>
      <c r="C34" s="27"/>
      <c r="D34" s="28">
        <f>D29+D30+D31+D32+D33</f>
        <v>62.47999999999999</v>
      </c>
      <c r="E34" s="28">
        <f t="shared" ref="E34:G34" si="2">E29+E30+E31+E32+E33</f>
        <v>41.360000000000007</v>
      </c>
      <c r="F34" s="28">
        <f t="shared" si="2"/>
        <v>247.79</v>
      </c>
      <c r="G34" s="28">
        <f t="shared" si="2"/>
        <v>1613.4700000000003</v>
      </c>
      <c r="HR34" s="12"/>
      <c r="HS34" s="6">
        <f>[1]основа!AM50</f>
        <v>42551</v>
      </c>
    </row>
    <row r="35" spans="1:227" ht="15" customHeight="1" x14ac:dyDescent="0.2">
      <c r="A35" s="18"/>
      <c r="B35" s="26"/>
      <c r="C35" s="27"/>
      <c r="D35" s="30"/>
      <c r="E35" s="28"/>
      <c r="F35" s="30"/>
      <c r="G35" s="30"/>
      <c r="HR35" s="12"/>
      <c r="HS35" s="6">
        <f>[1]основа!AM51</f>
        <v>42551</v>
      </c>
    </row>
    <row r="36" spans="1:227" ht="15" customHeight="1" x14ac:dyDescent="0.2">
      <c r="A36" s="18" t="s">
        <v>20</v>
      </c>
      <c r="B36" s="26"/>
      <c r="C36" s="27"/>
      <c r="D36" s="30"/>
      <c r="E36" s="30"/>
      <c r="F36" s="30"/>
      <c r="G36" s="30"/>
      <c r="HR36" s="12"/>
      <c r="HS36" s="6">
        <f>[1]основа!AM52</f>
        <v>42551</v>
      </c>
    </row>
    <row r="37" spans="1:227" ht="15" customHeight="1" x14ac:dyDescent="0.2">
      <c r="A37" s="133" t="s">
        <v>286</v>
      </c>
      <c r="B37" s="126">
        <v>50</v>
      </c>
      <c r="C37" s="124"/>
      <c r="D37" s="125">
        <v>1.95</v>
      </c>
      <c r="E37" s="125">
        <v>15.3</v>
      </c>
      <c r="F37" s="125">
        <v>31.25</v>
      </c>
      <c r="G37" s="125">
        <v>271</v>
      </c>
      <c r="HR37" s="12"/>
      <c r="HS37" s="6">
        <f>[1]основа!AM53</f>
        <v>42551</v>
      </c>
    </row>
    <row r="38" spans="1:227" ht="15" customHeight="1" x14ac:dyDescent="0.2">
      <c r="A38" s="133" t="s">
        <v>351</v>
      </c>
      <c r="B38" s="126">
        <v>200</v>
      </c>
      <c r="C38" s="124" t="s">
        <v>373</v>
      </c>
      <c r="D38" s="125">
        <v>5.8</v>
      </c>
      <c r="E38" s="125">
        <v>5</v>
      </c>
      <c r="F38" s="125">
        <v>8</v>
      </c>
      <c r="G38" s="125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7.75</v>
      </c>
      <c r="E39" s="28">
        <f t="shared" ref="E39:G39" si="3">E37+E38</f>
        <v>20.3</v>
      </c>
      <c r="F39" s="28">
        <f t="shared" si="3"/>
        <v>39.25</v>
      </c>
      <c r="G39" s="28">
        <f t="shared" si="3"/>
        <v>371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D11+D21+D26+D34+D39</f>
        <v>155.77999999999997</v>
      </c>
      <c r="E41" s="28">
        <f t="shared" ref="E41:G41" si="4">E11+E21+E26+E34+E39</f>
        <v>160.39000000000001</v>
      </c>
      <c r="F41" s="28">
        <f t="shared" si="4"/>
        <v>535.91999999999996</v>
      </c>
      <c r="G41" s="28">
        <f t="shared" si="4"/>
        <v>4207.1499999999996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6"/>
      <c r="G44" s="187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C1:G5 B18:G18 A2:B5 A21:G23 A1:G1 A25:B31 B26:G29 A34:G37 A39:G49 A32:A33 A11:B20 A10 A7:B8 B11:G13">
    <cfRule type="cellIs" dxfId="2099" priority="539" operator="equal">
      <formula>0</formula>
    </cfRule>
  </conditionalFormatting>
  <conditionalFormatting sqref="A44:A46">
    <cfRule type="cellIs" dxfId="2098" priority="535" operator="equal">
      <formula>0</formula>
    </cfRule>
  </conditionalFormatting>
  <conditionalFormatting sqref="A18:G18 A19:B20 A14:B17 A30:B31 A8:B8 A21:G23 A25:B25 A26:G29 A34:G37 A32:A33 A10 A11:G13">
    <cfRule type="cellIs" dxfId="2097" priority="534" stopIfTrue="1" operator="equal">
      <formula>0</formula>
    </cfRule>
  </conditionalFormatting>
  <conditionalFormatting sqref="E26:G26">
    <cfRule type="cellIs" dxfId="2096" priority="529" stopIfTrue="1" operator="equal">
      <formula>0</formula>
    </cfRule>
  </conditionalFormatting>
  <conditionalFormatting sqref="E26:G26">
    <cfRule type="cellIs" dxfId="2095" priority="528" stopIfTrue="1" operator="equal">
      <formula>0</formula>
    </cfRule>
  </conditionalFormatting>
  <conditionalFormatting sqref="E34:G34">
    <cfRule type="cellIs" dxfId="2094" priority="527" stopIfTrue="1" operator="equal">
      <formula>0</formula>
    </cfRule>
  </conditionalFormatting>
  <conditionalFormatting sqref="E26:G26">
    <cfRule type="cellIs" dxfId="2093" priority="519" stopIfTrue="1" operator="equal">
      <formula>0</formula>
    </cfRule>
  </conditionalFormatting>
  <conditionalFormatting sqref="E26:G26">
    <cfRule type="cellIs" dxfId="2092" priority="518" stopIfTrue="1" operator="equal">
      <formula>0</formula>
    </cfRule>
  </conditionalFormatting>
  <conditionalFormatting sqref="E34:G34">
    <cfRule type="cellIs" dxfId="2091" priority="517" stopIfTrue="1" operator="equal">
      <formula>0</formula>
    </cfRule>
  </conditionalFormatting>
  <conditionalFormatting sqref="A1">
    <cfRule type="cellIs" dxfId="2090" priority="508" operator="equal">
      <formula>0</formula>
    </cfRule>
  </conditionalFormatting>
  <conditionalFormatting sqref="A1">
    <cfRule type="cellIs" dxfId="2089" priority="506" operator="equal">
      <formula>0</formula>
    </cfRule>
  </conditionalFormatting>
  <conditionalFormatting sqref="E26:G26">
    <cfRule type="cellIs" dxfId="2088" priority="495" stopIfTrue="1" operator="equal">
      <formula>0</formula>
    </cfRule>
  </conditionalFormatting>
  <conditionalFormatting sqref="E26:G26">
    <cfRule type="cellIs" dxfId="2087" priority="494" stopIfTrue="1" operator="equal">
      <formula>0</formula>
    </cfRule>
  </conditionalFormatting>
  <conditionalFormatting sqref="E34:G34">
    <cfRule type="cellIs" dxfId="2086" priority="493" stopIfTrue="1" operator="equal">
      <formula>0</formula>
    </cfRule>
  </conditionalFormatting>
  <conditionalFormatting sqref="E26:G26">
    <cfRule type="cellIs" dxfId="2085" priority="460" stopIfTrue="1" operator="equal">
      <formula>0</formula>
    </cfRule>
  </conditionalFormatting>
  <conditionalFormatting sqref="E26:G26">
    <cfRule type="cellIs" dxfId="2084" priority="459" stopIfTrue="1" operator="equal">
      <formula>0</formula>
    </cfRule>
  </conditionalFormatting>
  <conditionalFormatting sqref="E34:G34">
    <cfRule type="cellIs" dxfId="2083" priority="458" stopIfTrue="1" operator="equal">
      <formula>0</formula>
    </cfRule>
  </conditionalFormatting>
  <conditionalFormatting sqref="E26:G26">
    <cfRule type="cellIs" dxfId="2082" priority="449" stopIfTrue="1" operator="equal">
      <formula>0</formula>
    </cfRule>
  </conditionalFormatting>
  <conditionalFormatting sqref="E26:G26">
    <cfRule type="cellIs" dxfId="2081" priority="448" stopIfTrue="1" operator="equal">
      <formula>0</formula>
    </cfRule>
  </conditionalFormatting>
  <conditionalFormatting sqref="E34:G34">
    <cfRule type="cellIs" dxfId="2080" priority="447" stopIfTrue="1" operator="equal">
      <formula>0</formula>
    </cfRule>
  </conditionalFormatting>
  <conditionalFormatting sqref="E26:G26">
    <cfRule type="cellIs" dxfId="2079" priority="435" stopIfTrue="1" operator="equal">
      <formula>0</formula>
    </cfRule>
  </conditionalFormatting>
  <conditionalFormatting sqref="E26:G26">
    <cfRule type="cellIs" dxfId="2078" priority="434" stopIfTrue="1" operator="equal">
      <formula>0</formula>
    </cfRule>
  </conditionalFormatting>
  <conditionalFormatting sqref="E34:G34">
    <cfRule type="cellIs" dxfId="2077" priority="433" stopIfTrue="1" operator="equal">
      <formula>0</formula>
    </cfRule>
  </conditionalFormatting>
  <conditionalFormatting sqref="E26:G26">
    <cfRule type="cellIs" dxfId="2076" priority="417" stopIfTrue="1" operator="equal">
      <formula>0</formula>
    </cfRule>
  </conditionalFormatting>
  <conditionalFormatting sqref="E26:G26">
    <cfRule type="cellIs" dxfId="2075" priority="416" stopIfTrue="1" operator="equal">
      <formula>0</formula>
    </cfRule>
  </conditionalFormatting>
  <conditionalFormatting sqref="E34:G34">
    <cfRule type="cellIs" dxfId="2074" priority="415" stopIfTrue="1" operator="equal">
      <formula>0</formula>
    </cfRule>
  </conditionalFormatting>
  <conditionalFormatting sqref="E44:G46">
    <cfRule type="cellIs" dxfId="2073" priority="411" operator="equal">
      <formula>0</formula>
    </cfRule>
  </conditionalFormatting>
  <conditionalFormatting sqref="E44:F44">
    <cfRule type="cellIs" dxfId="2072" priority="410" operator="equal">
      <formula>0</formula>
    </cfRule>
  </conditionalFormatting>
  <conditionalFormatting sqref="E46:F46">
    <cfRule type="cellIs" dxfId="2071" priority="409" operator="equal">
      <formula>0</formula>
    </cfRule>
  </conditionalFormatting>
  <conditionalFormatting sqref="E44:G46">
    <cfRule type="cellIs" dxfId="2070" priority="408" operator="equal">
      <formula>0</formula>
    </cfRule>
  </conditionalFormatting>
  <conditionalFormatting sqref="E44:F44">
    <cfRule type="cellIs" dxfId="2069" priority="407" operator="equal">
      <formula>0</formula>
    </cfRule>
  </conditionalFormatting>
  <conditionalFormatting sqref="E46:F46">
    <cfRule type="cellIs" dxfId="2068" priority="406" operator="equal">
      <formula>0</formula>
    </cfRule>
  </conditionalFormatting>
  <conditionalFormatting sqref="E44:G46">
    <cfRule type="cellIs" dxfId="2067" priority="405" operator="equal">
      <formula>0</formula>
    </cfRule>
  </conditionalFormatting>
  <conditionalFormatting sqref="E44:F44">
    <cfRule type="cellIs" dxfId="2066" priority="404" operator="equal">
      <formula>0</formula>
    </cfRule>
  </conditionalFormatting>
  <conditionalFormatting sqref="E46:F46">
    <cfRule type="cellIs" dxfId="2065" priority="403" operator="equal">
      <formula>0</formula>
    </cfRule>
  </conditionalFormatting>
  <conditionalFormatting sqref="A1">
    <cfRule type="cellIs" dxfId="2064" priority="401" operator="equal">
      <formula>0</formula>
    </cfRule>
  </conditionalFormatting>
  <conditionalFormatting sqref="A1">
    <cfRule type="cellIs" dxfId="2063" priority="396" operator="equal">
      <formula>0</formula>
    </cfRule>
  </conditionalFormatting>
  <conditionalFormatting sqref="A30:B30 A10 A19:B20 A23:G23 A1:G1 A25:B25 A32:A33 A11:G11">
    <cfRule type="expression" dxfId="2062" priority="1525" stopIfTrue="1">
      <formula>#REF!&lt;#REF!</formula>
    </cfRule>
  </conditionalFormatting>
  <conditionalFormatting sqref="A18">
    <cfRule type="cellIs" dxfId="2061" priority="380" stopIfTrue="1" operator="equal">
      <formula>0</formula>
    </cfRule>
  </conditionalFormatting>
  <conditionalFormatting sqref="C18">
    <cfRule type="cellIs" dxfId="2060" priority="378" stopIfTrue="1" operator="equal">
      <formula>0</formula>
    </cfRule>
  </conditionalFormatting>
  <conditionalFormatting sqref="D18">
    <cfRule type="cellIs" dxfId="2059" priority="376" stopIfTrue="1" operator="equal">
      <formula>0</formula>
    </cfRule>
  </conditionalFormatting>
  <conditionalFormatting sqref="F18">
    <cfRule type="cellIs" dxfId="2058" priority="374" stopIfTrue="1" operator="equal">
      <formula>0</formula>
    </cfRule>
  </conditionalFormatting>
  <conditionalFormatting sqref="G18">
    <cfRule type="cellIs" dxfId="2057" priority="372" stopIfTrue="1" operator="equal">
      <formula>0</formula>
    </cfRule>
  </conditionalFormatting>
  <conditionalFormatting sqref="C15:G15">
    <cfRule type="cellIs" dxfId="2056" priority="297" operator="equal">
      <formula>0</formula>
    </cfRule>
  </conditionalFormatting>
  <conditionalFormatting sqref="C15:G15">
    <cfRule type="cellIs" dxfId="2055" priority="296" stopIfTrue="1" operator="equal">
      <formula>0</formula>
    </cfRule>
  </conditionalFormatting>
  <conditionalFormatting sqref="C16:G16">
    <cfRule type="cellIs" dxfId="2054" priority="291" stopIfTrue="1" operator="equal">
      <formula>0</formula>
    </cfRule>
  </conditionalFormatting>
  <conditionalFormatting sqref="C16:G16">
    <cfRule type="cellIs" dxfId="2053" priority="294" operator="equal">
      <formula>0</formula>
    </cfRule>
  </conditionalFormatting>
  <conditionalFormatting sqref="C16:G16">
    <cfRule type="cellIs" dxfId="2052" priority="293" stopIfTrue="1" operator="equal">
      <formula>0</formula>
    </cfRule>
  </conditionalFormatting>
  <conditionalFormatting sqref="C19">
    <cfRule type="cellIs" dxfId="2051" priority="285" operator="equal">
      <formula>0</formula>
    </cfRule>
  </conditionalFormatting>
  <conditionalFormatting sqref="C19">
    <cfRule type="cellIs" dxfId="2050" priority="284" stopIfTrue="1" operator="equal">
      <formula>0</formula>
    </cfRule>
  </conditionalFormatting>
  <conditionalFormatting sqref="C19">
    <cfRule type="expression" dxfId="2049" priority="286" stopIfTrue="1">
      <formula>#REF!&lt;#REF!</formula>
    </cfRule>
  </conditionalFormatting>
  <conditionalFormatting sqref="C30:G30">
    <cfRule type="cellIs" dxfId="2048" priority="268" operator="equal">
      <formula>0</formula>
    </cfRule>
  </conditionalFormatting>
  <conditionalFormatting sqref="C30:G30">
    <cfRule type="cellIs" dxfId="2047" priority="267" stopIfTrue="1" operator="equal">
      <formula>0</formula>
    </cfRule>
  </conditionalFormatting>
  <conditionalFormatting sqref="C30:G30">
    <cfRule type="expression" dxfId="2046" priority="269" stopIfTrue="1">
      <formula>#REF!&lt;#REF!</formula>
    </cfRule>
  </conditionalFormatting>
  <conditionalFormatting sqref="C31:G31">
    <cfRule type="cellIs" dxfId="2045" priority="266" operator="equal">
      <formula>0</formula>
    </cfRule>
  </conditionalFormatting>
  <conditionalFormatting sqref="C31:G31">
    <cfRule type="cellIs" dxfId="2044" priority="265" stopIfTrue="1" operator="equal">
      <formula>0</formula>
    </cfRule>
  </conditionalFormatting>
  <conditionalFormatting sqref="A12:G13 A21:G22 A8:B8 A31:G31 A15:G16 A14:B14 A18:G18 A17:B17 A26:G29 A34:G37 A39:G41">
    <cfRule type="expression" dxfId="2043" priority="2426" stopIfTrue="1">
      <formula>$IK9&lt;#REF!</formula>
    </cfRule>
  </conditionalFormatting>
  <conditionalFormatting sqref="A1">
    <cfRule type="expression" dxfId="2042" priority="2460" stopIfTrue="1">
      <formula>#REF!&lt;#REF!</formula>
    </cfRule>
  </conditionalFormatting>
  <conditionalFormatting sqref="C20">
    <cfRule type="cellIs" dxfId="2041" priority="165" operator="equal">
      <formula>0</formula>
    </cfRule>
  </conditionalFormatting>
  <conditionalFormatting sqref="C20">
    <cfRule type="cellIs" dxfId="2040" priority="164" stopIfTrue="1" operator="equal">
      <formula>0</formula>
    </cfRule>
  </conditionalFormatting>
  <conditionalFormatting sqref="C20">
    <cfRule type="cellIs" dxfId="2039" priority="162" stopIfTrue="1" operator="equal">
      <formula>0</formula>
    </cfRule>
  </conditionalFormatting>
  <conditionalFormatting sqref="C20">
    <cfRule type="cellIs" dxfId="2038" priority="170" operator="equal">
      <formula>0</formula>
    </cfRule>
  </conditionalFormatting>
  <conditionalFormatting sqref="C20">
    <cfRule type="cellIs" dxfId="2037" priority="169" stopIfTrue="1" operator="equal">
      <formula>0</formula>
    </cfRule>
  </conditionalFormatting>
  <conditionalFormatting sqref="C20">
    <cfRule type="cellIs" dxfId="2036" priority="168" stopIfTrue="1" operator="equal">
      <formula>0</formula>
    </cfRule>
  </conditionalFormatting>
  <conditionalFormatting sqref="C20">
    <cfRule type="cellIs" dxfId="2035" priority="167" stopIfTrue="1" operator="equal">
      <formula>0</formula>
    </cfRule>
  </conditionalFormatting>
  <conditionalFormatting sqref="C20">
    <cfRule type="cellIs" dxfId="2034" priority="166" stopIfTrue="1" operator="equal">
      <formula>0</formula>
    </cfRule>
  </conditionalFormatting>
  <conditionalFormatting sqref="C20">
    <cfRule type="cellIs" dxfId="2033" priority="163" stopIfTrue="1" operator="equal">
      <formula>0</formula>
    </cfRule>
  </conditionalFormatting>
  <conditionalFormatting sqref="C8:G8">
    <cfRule type="cellIs" dxfId="2032" priority="117" stopIfTrue="1" operator="equal">
      <formula>0</formula>
    </cfRule>
  </conditionalFormatting>
  <conditionalFormatting sqref="D20:G20">
    <cfRule type="cellIs" dxfId="2031" priority="94" stopIfTrue="1" operator="equal">
      <formula>0</formula>
    </cfRule>
  </conditionalFormatting>
  <conditionalFormatting sqref="C20">
    <cfRule type="expression" dxfId="2030" priority="174" stopIfTrue="1">
      <formula>$IK21&lt;#REF!</formula>
    </cfRule>
  </conditionalFormatting>
  <conditionalFormatting sqref="A38:B38">
    <cfRule type="cellIs" dxfId="2029" priority="136" stopIfTrue="1" operator="equal">
      <formula>0</formula>
    </cfRule>
  </conditionalFormatting>
  <conditionalFormatting sqref="A38:B38">
    <cfRule type="cellIs" dxfId="2028" priority="137" operator="equal">
      <formula>0</formula>
    </cfRule>
  </conditionalFormatting>
  <conditionalFormatting sqref="D20:G20">
    <cfRule type="cellIs" dxfId="2027" priority="91" stopIfTrue="1" operator="equal">
      <formula>0</formula>
    </cfRule>
  </conditionalFormatting>
  <conditionalFormatting sqref="A38:B38">
    <cfRule type="expression" dxfId="2026" priority="138" stopIfTrue="1">
      <formula>#REF!&lt;#REF!</formula>
    </cfRule>
  </conditionalFormatting>
  <conditionalFormatting sqref="C38:G38">
    <cfRule type="cellIs" dxfId="2025" priority="133" stopIfTrue="1" operator="equal">
      <formula>0</formula>
    </cfRule>
  </conditionalFormatting>
  <conditionalFormatting sqref="C38:G38">
    <cfRule type="cellIs" dxfId="2024" priority="134" operator="equal">
      <formula>0</formula>
    </cfRule>
  </conditionalFormatting>
  <conditionalFormatting sqref="C38:G38">
    <cfRule type="expression" dxfId="2023" priority="135" stopIfTrue="1">
      <formula>#REF!&lt;#REF!</formula>
    </cfRule>
  </conditionalFormatting>
  <conditionalFormatting sqref="A24:B24">
    <cfRule type="cellIs" dxfId="2022" priority="131" operator="equal">
      <formula>0</formula>
    </cfRule>
  </conditionalFormatting>
  <conditionalFormatting sqref="A24:B24">
    <cfRule type="cellIs" dxfId="2021" priority="130" stopIfTrue="1" operator="equal">
      <formula>0</formula>
    </cfRule>
  </conditionalFormatting>
  <conditionalFormatting sqref="C24:G24">
    <cfRule type="cellIs" dxfId="2020" priority="129" operator="equal">
      <formula>0</formula>
    </cfRule>
  </conditionalFormatting>
  <conditionalFormatting sqref="C24:G24">
    <cfRule type="cellIs" dxfId="2019" priority="128" stopIfTrue="1" operator="equal">
      <formula>0</formula>
    </cfRule>
  </conditionalFormatting>
  <conditionalFormatting sqref="C24:G24">
    <cfRule type="cellIs" dxfId="2018" priority="127" stopIfTrue="1" operator="equal">
      <formula>0</formula>
    </cfRule>
  </conditionalFormatting>
  <conditionalFormatting sqref="C24:G24">
    <cfRule type="cellIs" dxfId="2017" priority="126" operator="equal">
      <formula>0</formula>
    </cfRule>
  </conditionalFormatting>
  <conditionalFormatting sqref="C24:G24">
    <cfRule type="cellIs" dxfId="2016" priority="125" stopIfTrue="1" operator="equal">
      <formula>0</formula>
    </cfRule>
  </conditionalFormatting>
  <conditionalFormatting sqref="C24:G24">
    <cfRule type="cellIs" dxfId="2015" priority="124" stopIfTrue="1" operator="equal">
      <formula>0</formula>
    </cfRule>
  </conditionalFormatting>
  <conditionalFormatting sqref="C24:G24">
    <cfRule type="cellIs" dxfId="2014" priority="123" stopIfTrue="1" operator="equal">
      <formula>0</formula>
    </cfRule>
  </conditionalFormatting>
  <conditionalFormatting sqref="A24:G24">
    <cfRule type="expression" dxfId="2013" priority="132" stopIfTrue="1">
      <formula>$IK25&lt;#REF!</formula>
    </cfRule>
  </conditionalFormatting>
  <conditionalFormatting sqref="C7:G7">
    <cfRule type="cellIs" dxfId="2012" priority="121" operator="equal">
      <formula>0</formula>
    </cfRule>
  </conditionalFormatting>
  <conditionalFormatting sqref="C7:G7">
    <cfRule type="cellIs" dxfId="2011" priority="120" stopIfTrue="1" operator="equal">
      <formula>0</formula>
    </cfRule>
  </conditionalFormatting>
  <conditionalFormatting sqref="C7:G7">
    <cfRule type="expression" dxfId="2010" priority="122" stopIfTrue="1">
      <formula>#REF!&lt;#REF!</formula>
    </cfRule>
  </conditionalFormatting>
  <conditionalFormatting sqref="C8:G8">
    <cfRule type="cellIs" dxfId="2009" priority="118" operator="equal">
      <formula>0</formula>
    </cfRule>
  </conditionalFormatting>
  <conditionalFormatting sqref="C8:G8">
    <cfRule type="expression" dxfId="2008" priority="119" stopIfTrue="1">
      <formula>#REF!&lt;#REF!</formula>
    </cfRule>
  </conditionalFormatting>
  <conditionalFormatting sqref="C17:G17">
    <cfRule type="cellIs" dxfId="2007" priority="104" stopIfTrue="1" operator="equal">
      <formula>0</formula>
    </cfRule>
  </conditionalFormatting>
  <conditionalFormatting sqref="C14:G14">
    <cfRule type="cellIs" dxfId="2006" priority="109" operator="equal">
      <formula>0</formula>
    </cfRule>
  </conditionalFormatting>
  <conditionalFormatting sqref="C14:G14">
    <cfRule type="cellIs" dxfId="2005" priority="108" stopIfTrue="1" operator="equal">
      <formula>0</formula>
    </cfRule>
  </conditionalFormatting>
  <conditionalFormatting sqref="C14:G14">
    <cfRule type="cellIs" dxfId="2004" priority="107" stopIfTrue="1" operator="equal">
      <formula>0</formula>
    </cfRule>
  </conditionalFormatting>
  <conditionalFormatting sqref="C14:G14">
    <cfRule type="expression" dxfId="2003" priority="110" stopIfTrue="1">
      <formula>$IK15&lt;#REF!</formula>
    </cfRule>
  </conditionalFormatting>
  <conditionalFormatting sqref="C17:G17">
    <cfRule type="expression" dxfId="2002" priority="106" stopIfTrue="1">
      <formula>$IK18&lt;#REF!</formula>
    </cfRule>
  </conditionalFormatting>
  <conditionalFormatting sqref="C17:G17">
    <cfRule type="cellIs" dxfId="2001" priority="105" operator="equal">
      <formula>0</formula>
    </cfRule>
  </conditionalFormatting>
  <conditionalFormatting sqref="D19:G19">
    <cfRule type="cellIs" dxfId="2000" priority="102" operator="equal">
      <formula>0</formula>
    </cfRule>
  </conditionalFormatting>
  <conditionalFormatting sqref="D19:G19">
    <cfRule type="cellIs" dxfId="1999" priority="101" stopIfTrue="1" operator="equal">
      <formula>0</formula>
    </cfRule>
  </conditionalFormatting>
  <conditionalFormatting sqref="D19:G19">
    <cfRule type="expression" dxfId="1998" priority="103" stopIfTrue="1">
      <formula>#REF!&lt;#REF!</formula>
    </cfRule>
  </conditionalFormatting>
  <conditionalFormatting sqref="D20:G20">
    <cfRule type="cellIs" dxfId="1997" priority="98" operator="equal">
      <formula>0</formula>
    </cfRule>
  </conditionalFormatting>
  <conditionalFormatting sqref="D20:G20">
    <cfRule type="cellIs" dxfId="1996" priority="97" stopIfTrue="1" operator="equal">
      <formula>0</formula>
    </cfRule>
  </conditionalFormatting>
  <conditionalFormatting sqref="D20:G20">
    <cfRule type="expression" dxfId="1995" priority="100" stopIfTrue="1">
      <formula>#REF!&lt;#REF!</formula>
    </cfRule>
  </conditionalFormatting>
  <conditionalFormatting sqref="D20:G20">
    <cfRule type="cellIs" dxfId="1994" priority="96" stopIfTrue="1" operator="equal">
      <formula>0</formula>
    </cfRule>
  </conditionalFormatting>
  <conditionalFormatting sqref="D20:G20">
    <cfRule type="cellIs" dxfId="1993" priority="92" stopIfTrue="1" operator="equal">
      <formula>0</formula>
    </cfRule>
  </conditionalFormatting>
  <conditionalFormatting sqref="D20:G20">
    <cfRule type="cellIs" dxfId="1992" priority="90" stopIfTrue="1" operator="equal">
      <formula>0</formula>
    </cfRule>
  </conditionalFormatting>
  <conditionalFormatting sqref="D20:G20">
    <cfRule type="cellIs" dxfId="1991" priority="95" stopIfTrue="1" operator="equal">
      <formula>0</formula>
    </cfRule>
  </conditionalFormatting>
  <conditionalFormatting sqref="D20:G20">
    <cfRule type="cellIs" dxfId="1990" priority="93" operator="equal">
      <formula>0</formula>
    </cfRule>
  </conditionalFormatting>
  <conditionalFormatting sqref="D20:G20">
    <cfRule type="expression" dxfId="1989" priority="99" stopIfTrue="1">
      <formula>#REF!&lt;#REF!</formula>
    </cfRule>
  </conditionalFormatting>
  <conditionalFormatting sqref="C25:G25">
    <cfRule type="expression" dxfId="1988" priority="89" stopIfTrue="1">
      <formula>#REF!&lt;#REF!</formula>
    </cfRule>
  </conditionalFormatting>
  <conditionalFormatting sqref="C25:G25">
    <cfRule type="cellIs" dxfId="1987" priority="88" operator="equal">
      <formula>0</formula>
    </cfRule>
  </conditionalFormatting>
  <conditionalFormatting sqref="C25:G25">
    <cfRule type="cellIs" dxfId="1986" priority="87" stopIfTrue="1" operator="equal">
      <formula>0</formula>
    </cfRule>
  </conditionalFormatting>
  <conditionalFormatting sqref="C25:G25">
    <cfRule type="cellIs" dxfId="1985" priority="86" stopIfTrue="1" operator="equal">
      <formula>0</formula>
    </cfRule>
  </conditionalFormatting>
  <conditionalFormatting sqref="D32:G32">
    <cfRule type="cellIs" dxfId="1984" priority="49" operator="equal">
      <formula>0</formula>
    </cfRule>
  </conditionalFormatting>
  <conditionalFormatting sqref="D32:G32">
    <cfRule type="cellIs" dxfId="1983" priority="48" stopIfTrue="1" operator="equal">
      <formula>0</formula>
    </cfRule>
  </conditionalFormatting>
  <conditionalFormatting sqref="B32:C32">
    <cfRule type="cellIs" dxfId="1982" priority="56" operator="equal">
      <formula>0</formula>
    </cfRule>
  </conditionalFormatting>
  <conditionalFormatting sqref="B32:C32">
    <cfRule type="cellIs" dxfId="1981" priority="55" stopIfTrue="1" operator="equal">
      <formula>0</formula>
    </cfRule>
  </conditionalFormatting>
  <conditionalFormatting sqref="B32:G32">
    <cfRule type="expression" dxfId="1980" priority="57" stopIfTrue="1">
      <formula>#REF!&lt;#REF!</formula>
    </cfRule>
  </conditionalFormatting>
  <conditionalFormatting sqref="D32:G32">
    <cfRule type="cellIs" dxfId="1979" priority="46" stopIfTrue="1" operator="equal">
      <formula>0</formula>
    </cfRule>
  </conditionalFormatting>
  <conditionalFormatting sqref="D32:G32">
    <cfRule type="cellIs" dxfId="1978" priority="54" operator="equal">
      <formula>0</formula>
    </cfRule>
  </conditionalFormatting>
  <conditionalFormatting sqref="D32:G32">
    <cfRule type="cellIs" dxfId="1977" priority="53" stopIfTrue="1" operator="equal">
      <formula>0</formula>
    </cfRule>
  </conditionalFormatting>
  <conditionalFormatting sqref="D32:G32">
    <cfRule type="cellIs" dxfId="1976" priority="52" stopIfTrue="1" operator="equal">
      <formula>0</formula>
    </cfRule>
  </conditionalFormatting>
  <conditionalFormatting sqref="D32:G32">
    <cfRule type="cellIs" dxfId="1975" priority="50" stopIfTrue="1" operator="equal">
      <formula>0</formula>
    </cfRule>
  </conditionalFormatting>
  <conditionalFormatting sqref="D32:G32">
    <cfRule type="cellIs" dxfId="1974" priority="51" stopIfTrue="1" operator="equal">
      <formula>0</formula>
    </cfRule>
  </conditionalFormatting>
  <conditionalFormatting sqref="D32:G32">
    <cfRule type="cellIs" dxfId="1973" priority="47" stopIfTrue="1" operator="equal">
      <formula>0</formula>
    </cfRule>
  </conditionalFormatting>
  <conditionalFormatting sqref="D32:G32">
    <cfRule type="expression" dxfId="1972" priority="58" stopIfTrue="1">
      <formula>#REF!&lt;#REF!</formula>
    </cfRule>
  </conditionalFormatting>
  <conditionalFormatting sqref="D32:G32">
    <cfRule type="cellIs" dxfId="1971" priority="44" operator="equal">
      <formula>0</formula>
    </cfRule>
  </conditionalFormatting>
  <conditionalFormatting sqref="D32:G32">
    <cfRule type="cellIs" dxfId="1970" priority="43" stopIfTrue="1" operator="equal">
      <formula>0</formula>
    </cfRule>
  </conditionalFormatting>
  <conditionalFormatting sqref="D32:G32">
    <cfRule type="cellIs" dxfId="1969" priority="42" stopIfTrue="1" operator="equal">
      <formula>0</formula>
    </cfRule>
  </conditionalFormatting>
  <conditionalFormatting sqref="D32:G32">
    <cfRule type="cellIs" dxfId="1968" priority="40" stopIfTrue="1" operator="equal">
      <formula>0</formula>
    </cfRule>
  </conditionalFormatting>
  <conditionalFormatting sqref="D32:G32">
    <cfRule type="cellIs" dxfId="1967" priority="38" stopIfTrue="1" operator="equal">
      <formula>0</formula>
    </cfRule>
  </conditionalFormatting>
  <conditionalFormatting sqref="D32:G32">
    <cfRule type="cellIs" dxfId="1966" priority="36" stopIfTrue="1" operator="equal">
      <formula>0</formula>
    </cfRule>
  </conditionalFormatting>
  <conditionalFormatting sqref="D32:G32">
    <cfRule type="cellIs" dxfId="1965" priority="41" stopIfTrue="1" operator="equal">
      <formula>0</formula>
    </cfRule>
  </conditionalFormatting>
  <conditionalFormatting sqref="D32:G32">
    <cfRule type="cellIs" dxfId="1964" priority="39" operator="equal">
      <formula>0</formula>
    </cfRule>
  </conditionalFormatting>
  <conditionalFormatting sqref="D32:G32">
    <cfRule type="cellIs" dxfId="1963" priority="37" stopIfTrue="1" operator="equal">
      <formula>0</formula>
    </cfRule>
  </conditionalFormatting>
  <conditionalFormatting sqref="D32:G32">
    <cfRule type="expression" dxfId="1962" priority="45" stopIfTrue="1">
      <formula>#REF!&lt;#REF!</formula>
    </cfRule>
  </conditionalFormatting>
  <conditionalFormatting sqref="B10:G10">
    <cfRule type="cellIs" dxfId="1961" priority="29" operator="equal">
      <formula>0</formula>
    </cfRule>
  </conditionalFormatting>
  <conditionalFormatting sqref="B10:G10">
    <cfRule type="cellIs" dxfId="1960" priority="28" stopIfTrue="1" operator="equal">
      <formula>0</formula>
    </cfRule>
  </conditionalFormatting>
  <conditionalFormatting sqref="B10:G10">
    <cfRule type="expression" dxfId="1959" priority="30" stopIfTrue="1">
      <formula>#REF!&lt;#REF!</formula>
    </cfRule>
  </conditionalFormatting>
  <conditionalFormatting sqref="B33">
    <cfRule type="cellIs" dxfId="1958" priority="26" operator="equal">
      <formula>0</formula>
    </cfRule>
  </conditionalFormatting>
  <conditionalFormatting sqref="B33">
    <cfRule type="cellIs" dxfId="1957" priority="25" stopIfTrue="1" operator="equal">
      <formula>0</formula>
    </cfRule>
  </conditionalFormatting>
  <conditionalFormatting sqref="B33">
    <cfRule type="expression" dxfId="1956" priority="27" stopIfTrue="1">
      <formula>#REF!&lt;#REF!</formula>
    </cfRule>
  </conditionalFormatting>
  <conditionalFormatting sqref="C33">
    <cfRule type="cellIs" dxfId="1955" priority="21" stopIfTrue="1" operator="equal">
      <formula>0</formula>
    </cfRule>
  </conditionalFormatting>
  <conditionalFormatting sqref="C33">
    <cfRule type="cellIs" dxfId="1954" priority="22" operator="equal">
      <formula>0</formula>
    </cfRule>
  </conditionalFormatting>
  <conditionalFormatting sqref="D33:G33">
    <cfRule type="cellIs" dxfId="1953" priority="20" operator="equal">
      <formula>0</formula>
    </cfRule>
  </conditionalFormatting>
  <conditionalFormatting sqref="D33:G33">
    <cfRule type="cellIs" dxfId="1952" priority="19" stopIfTrue="1" operator="equal">
      <formula>0</formula>
    </cfRule>
  </conditionalFormatting>
  <conditionalFormatting sqref="C33">
    <cfRule type="expression" dxfId="1951" priority="23" stopIfTrue="1">
      <formula>#REF!&lt;#REF!</formula>
    </cfRule>
  </conditionalFormatting>
  <conditionalFormatting sqref="D33:G33">
    <cfRule type="expression" dxfId="1950" priority="24" stopIfTrue="1">
      <formula>#REF!&lt;#REF!</formula>
    </cfRule>
  </conditionalFormatting>
  <conditionalFormatting sqref="A9:B9">
    <cfRule type="cellIs" dxfId="1949" priority="17" operator="equal">
      <formula>0</formula>
    </cfRule>
  </conditionalFormatting>
  <conditionalFormatting sqref="A9:B9">
    <cfRule type="cellIs" dxfId="1948" priority="16" stopIfTrue="1" operator="equal">
      <formula>0</formula>
    </cfRule>
  </conditionalFormatting>
  <conditionalFormatting sqref="C9:G9">
    <cfRule type="cellIs" dxfId="1947" priority="15" operator="equal">
      <formula>0</formula>
    </cfRule>
  </conditionalFormatting>
  <conditionalFormatting sqref="C9:G9">
    <cfRule type="cellIs" dxfId="1946" priority="14" stopIfTrue="1" operator="equal">
      <formula>0</formula>
    </cfRule>
  </conditionalFormatting>
  <conditionalFormatting sqref="A9:G9">
    <cfRule type="expression" dxfId="1945" priority="18" stopIfTrue="1">
      <formula>$IK10&lt;#REF!</formula>
    </cfRule>
  </conditionalFormatting>
  <conditionalFormatting sqref="A6:B6">
    <cfRule type="cellIs" dxfId="1944" priority="11" operator="equal">
      <formula>0</formula>
    </cfRule>
  </conditionalFormatting>
  <conditionalFormatting sqref="A6:B6">
    <cfRule type="cellIs" dxfId="1943" priority="10" stopIfTrue="1" operator="equal">
      <formula>0</formula>
    </cfRule>
  </conditionalFormatting>
  <conditionalFormatting sqref="A6:B6">
    <cfRule type="expression" dxfId="1942" priority="12" stopIfTrue="1">
      <formula>#REF!&lt;#REF!</formula>
    </cfRule>
  </conditionalFormatting>
  <conditionalFormatting sqref="C6:G6">
    <cfRule type="cellIs" dxfId="1941" priority="6" stopIfTrue="1" operator="equal">
      <formula>0</formula>
    </cfRule>
  </conditionalFormatting>
  <conditionalFormatting sqref="C6:G6">
    <cfRule type="cellIs" dxfId="1940" priority="3" stopIfTrue="1" operator="equal">
      <formula>0</formula>
    </cfRule>
  </conditionalFormatting>
  <conditionalFormatting sqref="C6:G6">
    <cfRule type="cellIs" dxfId="1939" priority="2" stopIfTrue="1" operator="equal">
      <formula>0</formula>
    </cfRule>
  </conditionalFormatting>
  <conditionalFormatting sqref="C6:G6">
    <cfRule type="cellIs" dxfId="1938" priority="9" operator="equal">
      <formula>0</formula>
    </cfRule>
  </conditionalFormatting>
  <conditionalFormatting sqref="C6:G6">
    <cfRule type="cellIs" dxfId="1937" priority="8" stopIfTrue="1" operator="equal">
      <formula>0</formula>
    </cfRule>
  </conditionalFormatting>
  <conditionalFormatting sqref="C6:G6">
    <cfRule type="cellIs" dxfId="1936" priority="7" stopIfTrue="1" operator="equal">
      <formula>0</formula>
    </cfRule>
  </conditionalFormatting>
  <conditionalFormatting sqref="C6:G6">
    <cfRule type="cellIs" dxfId="1935" priority="5" stopIfTrue="1" operator="equal">
      <formula>0</formula>
    </cfRule>
  </conditionalFormatting>
  <conditionalFormatting sqref="C6:G6">
    <cfRule type="cellIs" dxfId="1934" priority="4" operator="equal">
      <formula>0</formula>
    </cfRule>
  </conditionalFormatting>
  <conditionalFormatting sqref="C6:G6">
    <cfRule type="cellIs" dxfId="1933" priority="1" stopIfTrue="1" operator="equal">
      <formula>0</formula>
    </cfRule>
  </conditionalFormatting>
  <conditionalFormatting sqref="C6:G6">
    <cfRule type="expression" dxfId="1932" priority="13" stopIfTrue="1">
      <formula>$IK8&lt;#REF!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E21" sqref="E21"/>
    </sheetView>
  </sheetViews>
  <sheetFormatPr defaultColWidth="0" defaultRowHeight="12.75" x14ac:dyDescent="0.2"/>
  <cols>
    <col min="1" max="1" width="45.42578125" style="3" customWidth="1"/>
    <col min="2" max="2" width="11.140625" style="3" customWidth="1"/>
    <col min="3" max="3" width="8.140625" style="3" bestFit="1" customWidth="1"/>
    <col min="4" max="5" width="7.7109375" style="3" customWidth="1"/>
    <col min="6" max="6" width="8.7109375" style="3" customWidth="1"/>
    <col min="7" max="7" width="8.28515625" style="3" customWidth="1"/>
    <col min="8" max="225" width="9.140625" style="3" customWidth="1"/>
    <col min="226" max="16384" width="0" style="3" hidden="1"/>
  </cols>
  <sheetData>
    <row r="1" spans="1:227" ht="22.5" customHeight="1" x14ac:dyDescent="0.4">
      <c r="A1" s="190" t="s">
        <v>327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328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71" t="s">
        <v>148</v>
      </c>
      <c r="B6" s="172">
        <v>25</v>
      </c>
      <c r="C6" s="173" t="s">
        <v>380</v>
      </c>
      <c r="D6" s="170">
        <v>6.5</v>
      </c>
      <c r="E6" s="170">
        <v>6.63</v>
      </c>
      <c r="F6" s="170">
        <v>0.88</v>
      </c>
      <c r="G6" s="170">
        <v>89.13</v>
      </c>
      <c r="HR6" s="12"/>
      <c r="HS6" s="6"/>
    </row>
    <row r="7" spans="1:227" ht="26.25" customHeight="1" x14ac:dyDescent="0.2">
      <c r="A7" s="134" t="s">
        <v>364</v>
      </c>
      <c r="B7" s="126" t="s">
        <v>402</v>
      </c>
      <c r="C7" s="127" t="s">
        <v>367</v>
      </c>
      <c r="D7" s="125">
        <v>9.3800000000000008</v>
      </c>
      <c r="E7" s="125">
        <v>15.4</v>
      </c>
      <c r="F7" s="125">
        <v>41.04</v>
      </c>
      <c r="G7" s="125">
        <v>342</v>
      </c>
      <c r="HR7" s="12"/>
      <c r="HS7" s="6">
        <f>[1]основа!AM10</f>
        <v>42551</v>
      </c>
    </row>
    <row r="8" spans="1:227" ht="15" customHeight="1" x14ac:dyDescent="0.2">
      <c r="A8" s="166" t="s">
        <v>477</v>
      </c>
      <c r="B8" s="167">
        <v>200</v>
      </c>
      <c r="C8" s="168" t="s">
        <v>478</v>
      </c>
      <c r="D8" s="169">
        <v>5.8</v>
      </c>
      <c r="E8" s="169">
        <v>6.4</v>
      </c>
      <c r="F8" s="169">
        <v>9.4</v>
      </c>
      <c r="G8" s="170">
        <v>118.4</v>
      </c>
      <c r="HR8" s="12"/>
      <c r="HS8" s="6">
        <f>[1]основа!AM11</f>
        <v>42551</v>
      </c>
    </row>
    <row r="9" spans="1:227" ht="15" customHeight="1" x14ac:dyDescent="0.2">
      <c r="A9" s="166" t="s">
        <v>269</v>
      </c>
      <c r="B9" s="174">
        <v>100</v>
      </c>
      <c r="C9" s="168">
        <v>0</v>
      </c>
      <c r="D9" s="169">
        <v>7.5</v>
      </c>
      <c r="E9" s="169">
        <v>2.9</v>
      </c>
      <c r="F9" s="169">
        <v>51.4</v>
      </c>
      <c r="G9" s="170">
        <v>261.7</v>
      </c>
      <c r="HR9" s="12"/>
      <c r="HS9" s="6">
        <f>[1]основа!AM12</f>
        <v>42551</v>
      </c>
    </row>
    <row r="10" spans="1:227" ht="15" customHeight="1" x14ac:dyDescent="0.2">
      <c r="A10" s="18" t="s">
        <v>11</v>
      </c>
      <c r="B10" s="26"/>
      <c r="C10" s="27"/>
      <c r="D10" s="28">
        <f>D6+D7+D8+D9</f>
        <v>29.18</v>
      </c>
      <c r="E10" s="28">
        <f t="shared" ref="E10:G10" si="0">E6+E7+E8+E9</f>
        <v>31.33</v>
      </c>
      <c r="F10" s="28">
        <f t="shared" si="0"/>
        <v>102.72</v>
      </c>
      <c r="G10" s="28">
        <f t="shared" si="0"/>
        <v>811.23</v>
      </c>
      <c r="HR10" s="12"/>
      <c r="HS10" s="6">
        <f>[1]основа!AM15</f>
        <v>42551</v>
      </c>
    </row>
    <row r="11" spans="1:227" ht="15" customHeight="1" x14ac:dyDescent="0.2">
      <c r="A11" s="18"/>
      <c r="B11" s="26"/>
      <c r="C11" s="27"/>
      <c r="D11" s="28"/>
      <c r="E11" s="28"/>
      <c r="F11" s="28"/>
      <c r="G11" s="28"/>
      <c r="HR11" s="12"/>
      <c r="HS11" s="6">
        <f>[1]основа!AM22</f>
        <v>42551</v>
      </c>
    </row>
    <row r="12" spans="1:227" ht="15" customHeight="1" x14ac:dyDescent="0.2">
      <c r="A12" s="18" t="s">
        <v>14</v>
      </c>
      <c r="B12" s="26"/>
      <c r="C12" s="27"/>
      <c r="D12" s="30"/>
      <c r="E12" s="30"/>
      <c r="F12" s="30"/>
      <c r="G12" s="30"/>
      <c r="M12" s="139"/>
      <c r="N12" s="140"/>
      <c r="O12" s="141"/>
      <c r="P12" s="142"/>
      <c r="Q12" s="142"/>
      <c r="R12" s="142"/>
      <c r="S12" s="142"/>
      <c r="HR12" s="12"/>
      <c r="HS12" s="6">
        <f>[1]основа!AM23</f>
        <v>42551</v>
      </c>
    </row>
    <row r="13" spans="1:227" ht="27.75" customHeight="1" x14ac:dyDescent="0.2">
      <c r="A13" s="88" t="s">
        <v>314</v>
      </c>
      <c r="B13" s="167">
        <v>100</v>
      </c>
      <c r="C13" s="122" t="s">
        <v>368</v>
      </c>
      <c r="D13" s="123">
        <v>0.72</v>
      </c>
      <c r="E13" s="123">
        <v>8.08</v>
      </c>
      <c r="F13" s="123">
        <v>2.8</v>
      </c>
      <c r="G13" s="131">
        <v>87</v>
      </c>
      <c r="M13" s="139"/>
      <c r="N13" s="140"/>
      <c r="O13" s="141"/>
      <c r="P13" s="142"/>
      <c r="Q13" s="142"/>
      <c r="R13" s="142"/>
      <c r="S13" s="142"/>
      <c r="HR13" s="12"/>
      <c r="HS13" s="6">
        <f>[1]основа!AM24</f>
        <v>42551</v>
      </c>
    </row>
    <row r="14" spans="1:227" ht="15" customHeight="1" x14ac:dyDescent="0.2">
      <c r="A14" s="133" t="s">
        <v>414</v>
      </c>
      <c r="B14" s="172" t="s">
        <v>526</v>
      </c>
      <c r="C14" s="127" t="s">
        <v>360</v>
      </c>
      <c r="D14" s="130">
        <v>6</v>
      </c>
      <c r="E14" s="130">
        <v>10.73</v>
      </c>
      <c r="F14" s="130">
        <v>19.13</v>
      </c>
      <c r="G14" s="130">
        <v>197.2</v>
      </c>
      <c r="HR14" s="12"/>
      <c r="HS14" s="6">
        <f>[1]основа!AM25</f>
        <v>42551</v>
      </c>
    </row>
    <row r="15" spans="1:227" ht="26.25" customHeight="1" x14ac:dyDescent="0.2">
      <c r="A15" s="134" t="s">
        <v>517</v>
      </c>
      <c r="B15" s="126" t="s">
        <v>171</v>
      </c>
      <c r="C15" s="127" t="s">
        <v>399</v>
      </c>
      <c r="D15" s="130">
        <v>15.89</v>
      </c>
      <c r="E15" s="130">
        <v>26.14</v>
      </c>
      <c r="F15" s="130">
        <v>13.27</v>
      </c>
      <c r="G15" s="130">
        <v>355</v>
      </c>
      <c r="HR15" s="12"/>
      <c r="HS15" s="6">
        <f>[1]основа!AM26</f>
        <v>42551</v>
      </c>
    </row>
    <row r="16" spans="1:227" ht="15" customHeight="1" x14ac:dyDescent="0.2">
      <c r="A16" s="134" t="s">
        <v>363</v>
      </c>
      <c r="B16" s="149">
        <v>200</v>
      </c>
      <c r="C16" s="127" t="s">
        <v>385</v>
      </c>
      <c r="D16" s="130">
        <v>4.9000000000000004</v>
      </c>
      <c r="E16" s="130">
        <v>5.7</v>
      </c>
      <c r="F16" s="130">
        <v>48.9</v>
      </c>
      <c r="G16" s="130">
        <v>266.60000000000002</v>
      </c>
      <c r="HR16" s="12"/>
      <c r="HS16" s="6">
        <f>[1]основа!AM27</f>
        <v>42551</v>
      </c>
    </row>
    <row r="17" spans="1:227" ht="15" customHeight="1" x14ac:dyDescent="0.2">
      <c r="A17" s="133" t="s">
        <v>210</v>
      </c>
      <c r="B17" s="126" t="s">
        <v>153</v>
      </c>
      <c r="C17" s="124" t="s">
        <v>383</v>
      </c>
      <c r="D17" s="125">
        <v>0.68</v>
      </c>
      <c r="E17" s="125">
        <v>0.28000000000000003</v>
      </c>
      <c r="F17" s="125">
        <v>20.76</v>
      </c>
      <c r="G17" s="125">
        <v>88.2</v>
      </c>
      <c r="M17" s="117"/>
      <c r="N17" s="118"/>
      <c r="O17" s="119"/>
      <c r="P17" s="120"/>
      <c r="Q17" s="120"/>
      <c r="R17" s="120"/>
      <c r="S17" s="120"/>
      <c r="HR17" s="12"/>
      <c r="HS17" s="6">
        <f>[1]основа!AM28</f>
        <v>42551</v>
      </c>
    </row>
    <row r="18" spans="1:227" ht="15" customHeight="1" x14ac:dyDescent="0.2">
      <c r="A18" s="133" t="s">
        <v>72</v>
      </c>
      <c r="B18" s="126">
        <v>60</v>
      </c>
      <c r="C18" s="127"/>
      <c r="D18" s="90">
        <v>3.66</v>
      </c>
      <c r="E18" s="90">
        <v>0.72</v>
      </c>
      <c r="F18" s="90">
        <v>23.94</v>
      </c>
      <c r="G18" s="125">
        <v>116.88</v>
      </c>
      <c r="M18" s="121"/>
      <c r="N18" s="121"/>
      <c r="O18" s="121"/>
      <c r="P18" s="121"/>
      <c r="Q18" s="121"/>
      <c r="R18" s="121"/>
      <c r="S18" s="121"/>
      <c r="HR18" s="12"/>
      <c r="HS18" s="6">
        <f>[1]основа!AM29</f>
        <v>42551</v>
      </c>
    </row>
    <row r="19" spans="1:227" ht="15" customHeight="1" x14ac:dyDescent="0.2">
      <c r="A19" s="133" t="s">
        <v>73</v>
      </c>
      <c r="B19" s="126">
        <v>100</v>
      </c>
      <c r="C19" s="89"/>
      <c r="D19" s="90">
        <v>7.6</v>
      </c>
      <c r="E19" s="90">
        <v>0.8</v>
      </c>
      <c r="F19" s="90">
        <v>49.2</v>
      </c>
      <c r="G19" s="125">
        <v>234.4</v>
      </c>
      <c r="M19" s="121"/>
      <c r="N19" s="121"/>
      <c r="O19" s="121"/>
      <c r="P19" s="121"/>
      <c r="Q19" s="121"/>
      <c r="R19" s="121"/>
      <c r="S19" s="121"/>
      <c r="HR19" s="12"/>
      <c r="HS19" s="6"/>
    </row>
    <row r="20" spans="1:227" ht="15" customHeight="1" x14ac:dyDescent="0.2">
      <c r="A20" s="18" t="s">
        <v>15</v>
      </c>
      <c r="B20" s="26"/>
      <c r="C20" s="27"/>
      <c r="D20" s="28">
        <f>D13+D14+D15+D16+D17+D18+D19</f>
        <v>39.449999999999996</v>
      </c>
      <c r="E20" s="28">
        <f t="shared" ref="E20:G20" si="1">E13+E14+E15+E16+E17+E18+E19</f>
        <v>52.45</v>
      </c>
      <c r="F20" s="28">
        <f t="shared" si="1"/>
        <v>178</v>
      </c>
      <c r="G20" s="28">
        <f t="shared" si="1"/>
        <v>1345.2800000000002</v>
      </c>
      <c r="HR20" s="12"/>
      <c r="HS20" s="6">
        <f>[1]основа!AM32</f>
        <v>42551</v>
      </c>
    </row>
    <row r="21" spans="1:227" ht="15" customHeight="1" x14ac:dyDescent="0.2">
      <c r="A21" s="18"/>
      <c r="B21" s="26"/>
      <c r="C21" s="27"/>
      <c r="D21" s="28"/>
      <c r="E21" s="28"/>
      <c r="F21" s="28"/>
      <c r="G21" s="28"/>
      <c r="HR21" s="12"/>
      <c r="HS21" s="6">
        <f>[1]основа!AM33</f>
        <v>42551</v>
      </c>
    </row>
    <row r="22" spans="1:227" ht="15" customHeight="1" x14ac:dyDescent="0.2">
      <c r="A22" s="18" t="s">
        <v>16</v>
      </c>
      <c r="B22" s="26"/>
      <c r="C22" s="27"/>
      <c r="D22" s="30"/>
      <c r="E22" s="30"/>
      <c r="F22" s="30"/>
      <c r="G22" s="30"/>
      <c r="HR22" s="12"/>
      <c r="HS22" s="6">
        <f>[1]основа!AM34</f>
        <v>42551</v>
      </c>
    </row>
    <row r="23" spans="1:227" ht="15" customHeight="1" x14ac:dyDescent="0.2">
      <c r="A23" s="133" t="s">
        <v>168</v>
      </c>
      <c r="B23" s="126" t="s">
        <v>153</v>
      </c>
      <c r="C23" s="124" t="s">
        <v>371</v>
      </c>
      <c r="D23" s="125">
        <v>1</v>
      </c>
      <c r="E23" s="125"/>
      <c r="F23" s="125">
        <v>20.2</v>
      </c>
      <c r="G23" s="125">
        <v>84.8</v>
      </c>
      <c r="HR23" s="12"/>
      <c r="HS23" s="6">
        <f>[1]основа!AM36</f>
        <v>42551</v>
      </c>
    </row>
    <row r="24" spans="1:227" ht="15" customHeight="1" x14ac:dyDescent="0.2">
      <c r="A24" s="133" t="s">
        <v>409</v>
      </c>
      <c r="B24" s="126">
        <v>150</v>
      </c>
      <c r="C24" s="89">
        <v>0</v>
      </c>
      <c r="D24" s="90">
        <v>0.6</v>
      </c>
      <c r="E24" s="90">
        <v>0.45</v>
      </c>
      <c r="F24" s="90">
        <v>15.45</v>
      </c>
      <c r="G24" s="90">
        <v>70.5</v>
      </c>
      <c r="HR24" s="12"/>
      <c r="HS24" s="6">
        <f>[1]основа!AM37</f>
        <v>42551</v>
      </c>
    </row>
    <row r="25" spans="1:227" ht="15" customHeight="1" x14ac:dyDescent="0.2">
      <c r="A25" s="18" t="s">
        <v>17</v>
      </c>
      <c r="B25" s="26"/>
      <c r="C25" s="27"/>
      <c r="D25" s="28">
        <f>D23+D24</f>
        <v>1.6</v>
      </c>
      <c r="E25" s="28">
        <f t="shared" ref="E25:G25" si="2">E23+E24</f>
        <v>0.45</v>
      </c>
      <c r="F25" s="28">
        <f t="shared" si="2"/>
        <v>35.65</v>
      </c>
      <c r="G25" s="28">
        <f t="shared" si="2"/>
        <v>155.30000000000001</v>
      </c>
      <c r="HR25" s="12"/>
      <c r="HS25" s="6">
        <f>[1]основа!AM40</f>
        <v>42551</v>
      </c>
    </row>
    <row r="26" spans="1:227" ht="15" customHeight="1" x14ac:dyDescent="0.2">
      <c r="A26" s="18"/>
      <c r="B26" s="26"/>
      <c r="C26" s="27"/>
      <c r="D26" s="28"/>
      <c r="E26" s="28"/>
      <c r="F26" s="28"/>
      <c r="G26" s="28"/>
      <c r="HR26" s="12"/>
      <c r="HS26" s="6">
        <f>[1]основа!AM41</f>
        <v>42551</v>
      </c>
    </row>
    <row r="27" spans="1:227" ht="15" customHeight="1" x14ac:dyDescent="0.2">
      <c r="A27" s="18" t="s">
        <v>18</v>
      </c>
      <c r="B27" s="26"/>
      <c r="C27" s="27"/>
      <c r="D27" s="30"/>
      <c r="E27" s="30"/>
      <c r="F27" s="30"/>
      <c r="G27" s="30"/>
      <c r="HR27" s="12"/>
      <c r="HS27" s="6">
        <f>[1]основа!AM42</f>
        <v>42551</v>
      </c>
    </row>
    <row r="28" spans="1:227" ht="15" customHeight="1" x14ac:dyDescent="0.2">
      <c r="A28" s="112" t="s">
        <v>405</v>
      </c>
      <c r="B28" s="167">
        <v>100</v>
      </c>
      <c r="C28" s="89" t="s">
        <v>406</v>
      </c>
      <c r="D28" s="90">
        <v>0.66</v>
      </c>
      <c r="E28" s="90">
        <v>1.62</v>
      </c>
      <c r="F28" s="90">
        <v>3.2</v>
      </c>
      <c r="G28" s="125">
        <v>30.2</v>
      </c>
      <c r="HR28" s="12"/>
      <c r="HS28" s="6">
        <f>[1]основа!AM43</f>
        <v>42551</v>
      </c>
    </row>
    <row r="29" spans="1:227" ht="18" customHeight="1" x14ac:dyDescent="0.2">
      <c r="A29" s="235" t="s">
        <v>529</v>
      </c>
      <c r="B29" s="181">
        <v>120</v>
      </c>
      <c r="C29" s="161" t="s">
        <v>493</v>
      </c>
      <c r="D29" s="162">
        <v>34.54</v>
      </c>
      <c r="E29" s="162">
        <v>10.91</v>
      </c>
      <c r="F29" s="162">
        <v>0.99</v>
      </c>
      <c r="G29" s="162">
        <v>240.29</v>
      </c>
      <c r="HR29" s="12"/>
      <c r="HS29" s="6">
        <f>[1]основа!AM44</f>
        <v>42551</v>
      </c>
    </row>
    <row r="30" spans="1:227" ht="15" customHeight="1" x14ac:dyDescent="0.2">
      <c r="A30" s="133" t="s">
        <v>322</v>
      </c>
      <c r="B30" s="172">
        <v>200</v>
      </c>
      <c r="C30" s="115" t="s">
        <v>465</v>
      </c>
      <c r="D30" s="90">
        <v>4.7699999999999996</v>
      </c>
      <c r="E30" s="90">
        <v>7.2</v>
      </c>
      <c r="F30" s="90">
        <v>38.4</v>
      </c>
      <c r="G30" s="90">
        <v>237.25</v>
      </c>
      <c r="HR30" s="12"/>
      <c r="HS30" s="6">
        <f>[1]основа!AM45</f>
        <v>42551</v>
      </c>
    </row>
    <row r="31" spans="1:227" ht="15" customHeight="1" x14ac:dyDescent="0.2">
      <c r="A31" s="133" t="s">
        <v>318</v>
      </c>
      <c r="B31" s="126" t="s">
        <v>333</v>
      </c>
      <c r="C31" s="89" t="s">
        <v>379</v>
      </c>
      <c r="D31" s="90">
        <v>0.13</v>
      </c>
      <c r="E31" s="90">
        <v>0.02</v>
      </c>
      <c r="F31" s="90">
        <v>15.2</v>
      </c>
      <c r="G31" s="125">
        <v>62</v>
      </c>
      <c r="HR31" s="12"/>
      <c r="HS31" s="6">
        <f>[1]основа!AM46</f>
        <v>42551</v>
      </c>
    </row>
    <row r="32" spans="1:227" ht="15" customHeight="1" x14ac:dyDescent="0.2">
      <c r="A32" s="133" t="s">
        <v>73</v>
      </c>
      <c r="B32" s="126">
        <v>45</v>
      </c>
      <c r="C32" s="89"/>
      <c r="D32" s="90">
        <v>2.78</v>
      </c>
      <c r="E32" s="90">
        <v>0.36</v>
      </c>
      <c r="F32" s="90">
        <v>22.14</v>
      </c>
      <c r="G32" s="125">
        <v>105.49</v>
      </c>
      <c r="HR32" s="12"/>
      <c r="HS32" s="6">
        <f>[1]основа!AM47</f>
        <v>42551</v>
      </c>
    </row>
    <row r="33" spans="1:227" ht="15" customHeight="1" x14ac:dyDescent="0.2">
      <c r="A33" s="133" t="s">
        <v>72</v>
      </c>
      <c r="B33" s="107">
        <v>70</v>
      </c>
      <c r="C33" s="115"/>
      <c r="D33" s="90">
        <v>4.2699999999999996</v>
      </c>
      <c r="E33" s="90">
        <v>0.84</v>
      </c>
      <c r="F33" s="90">
        <v>27.93</v>
      </c>
      <c r="G33" s="125">
        <v>136.36000000000001</v>
      </c>
      <c r="HR33" s="12"/>
      <c r="HS33" s="6"/>
    </row>
    <row r="34" spans="1:227" ht="15" customHeight="1" x14ac:dyDescent="0.2">
      <c r="A34" s="18" t="s">
        <v>19</v>
      </c>
      <c r="B34" s="26"/>
      <c r="C34" s="27"/>
      <c r="D34" s="28">
        <f>D28+D29+D30+D31+D32+D33</f>
        <v>47.150000000000006</v>
      </c>
      <c r="E34" s="28">
        <f t="shared" ref="E34:G34" si="3">E28+E29+E30+E31+E32+E33</f>
        <v>20.95</v>
      </c>
      <c r="F34" s="28">
        <f t="shared" si="3"/>
        <v>107.85999999999999</v>
      </c>
      <c r="G34" s="28">
        <f t="shared" si="3"/>
        <v>811.59</v>
      </c>
      <c r="HR34" s="12"/>
      <c r="HS34" s="6">
        <f>[1]основа!AM50</f>
        <v>42551</v>
      </c>
    </row>
    <row r="35" spans="1:227" ht="15" customHeight="1" x14ac:dyDescent="0.2">
      <c r="A35" s="18"/>
      <c r="B35" s="26"/>
      <c r="C35" s="27"/>
      <c r="D35" s="30"/>
      <c r="E35" s="28"/>
      <c r="F35" s="30"/>
      <c r="G35" s="30"/>
      <c r="HR35" s="12"/>
      <c r="HS35" s="6">
        <f>[1]основа!AM51</f>
        <v>42551</v>
      </c>
    </row>
    <row r="36" spans="1:227" ht="15" customHeight="1" x14ac:dyDescent="0.2">
      <c r="A36" s="18" t="s">
        <v>20</v>
      </c>
      <c r="B36" s="26"/>
      <c r="C36" s="27"/>
      <c r="D36" s="30"/>
      <c r="E36" s="30"/>
      <c r="F36" s="30"/>
      <c r="G36" s="30"/>
      <c r="HR36" s="12"/>
      <c r="HS36" s="6">
        <f>[1]основа!AM52</f>
        <v>42551</v>
      </c>
    </row>
    <row r="37" spans="1:227" ht="15" customHeight="1" x14ac:dyDescent="0.2">
      <c r="A37" s="133" t="s">
        <v>361</v>
      </c>
      <c r="B37" s="126">
        <v>90</v>
      </c>
      <c r="C37" s="127"/>
      <c r="D37" s="130">
        <v>5.2</v>
      </c>
      <c r="E37" s="130">
        <v>6.2</v>
      </c>
      <c r="F37" s="130">
        <v>36.6</v>
      </c>
      <c r="G37" s="130">
        <v>223.5</v>
      </c>
      <c r="HR37" s="12"/>
      <c r="HS37" s="6">
        <f>[1]основа!AM53</f>
        <v>42551</v>
      </c>
    </row>
    <row r="38" spans="1:227" ht="15" customHeight="1" x14ac:dyDescent="0.2">
      <c r="A38" s="133" t="s">
        <v>351</v>
      </c>
      <c r="B38" s="126">
        <v>200</v>
      </c>
      <c r="C38" s="124" t="s">
        <v>373</v>
      </c>
      <c r="D38" s="125">
        <v>5.8</v>
      </c>
      <c r="E38" s="125">
        <v>5</v>
      </c>
      <c r="F38" s="125">
        <v>8</v>
      </c>
      <c r="G38" s="125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11</v>
      </c>
      <c r="E39" s="28">
        <f t="shared" ref="E39:G39" si="4">E37+E38</f>
        <v>11.2</v>
      </c>
      <c r="F39" s="28">
        <f t="shared" si="4"/>
        <v>44.6</v>
      </c>
      <c r="G39" s="28">
        <f t="shared" si="4"/>
        <v>323.5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D10+D20+D25+D34+D39</f>
        <v>128.38</v>
      </c>
      <c r="E41" s="28">
        <f t="shared" ref="E41:G41" si="5">E10+E20+E25+E34+E39</f>
        <v>116.38000000000001</v>
      </c>
      <c r="F41" s="28">
        <f t="shared" si="5"/>
        <v>468.83000000000004</v>
      </c>
      <c r="G41" s="28">
        <f t="shared" si="5"/>
        <v>3446.9000000000005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6"/>
      <c r="G44" s="187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C1:G5 A2:B5 A38:B38 A13:B15 A30:B32 A1:G1 A17:B27 B20:G22 B25:G27 A34:G36 A39:G49 A33 A7:B7 A10:G12">
    <cfRule type="cellIs" dxfId="1931" priority="675" operator="equal">
      <formula>0</formula>
    </cfRule>
  </conditionalFormatting>
  <conditionalFormatting sqref="A44:A46">
    <cfRule type="cellIs" dxfId="1930" priority="671" operator="equal">
      <formula>0</formula>
    </cfRule>
  </conditionalFormatting>
  <conditionalFormatting sqref="A38:B38 A13:B15 A30:B32 A7:B7 A23:B24 A17:B19 A20:G22 A25:G27 A34:G36 A33 A10:G12">
    <cfRule type="cellIs" dxfId="1929" priority="670" stopIfTrue="1" operator="equal">
      <formula>0</formula>
    </cfRule>
  </conditionalFormatting>
  <conditionalFormatting sqref="E34:G34">
    <cfRule type="cellIs" dxfId="1928" priority="662" stopIfTrue="1" operator="equal">
      <formula>0</formula>
    </cfRule>
  </conditionalFormatting>
  <conditionalFormatting sqref="E34:G34">
    <cfRule type="cellIs" dxfId="1927" priority="651" stopIfTrue="1" operator="equal">
      <formula>0</formula>
    </cfRule>
  </conditionalFormatting>
  <conditionalFormatting sqref="A1">
    <cfRule type="cellIs" dxfId="1926" priority="642" operator="equal">
      <formula>0</formula>
    </cfRule>
  </conditionalFormatting>
  <conditionalFormatting sqref="A1">
    <cfRule type="cellIs" dxfId="1925" priority="640" operator="equal">
      <formula>0</formula>
    </cfRule>
  </conditionalFormatting>
  <conditionalFormatting sqref="E34:G34">
    <cfRule type="cellIs" dxfId="1924" priority="627" stopIfTrue="1" operator="equal">
      <formula>0</formula>
    </cfRule>
  </conditionalFormatting>
  <conditionalFormatting sqref="A23">
    <cfRule type="cellIs" dxfId="1923" priority="593" operator="equal">
      <formula>0</formula>
    </cfRule>
  </conditionalFormatting>
  <conditionalFormatting sqref="A23">
    <cfRule type="cellIs" dxfId="1922" priority="592" stopIfTrue="1" operator="equal">
      <formula>0</formula>
    </cfRule>
  </conditionalFormatting>
  <conditionalFormatting sqref="A23">
    <cfRule type="cellIs" dxfId="1921" priority="590" stopIfTrue="1" operator="equal">
      <formula>0</formula>
    </cfRule>
  </conditionalFormatting>
  <conditionalFormatting sqref="A23">
    <cfRule type="cellIs" dxfId="1920" priority="588" stopIfTrue="1" operator="equal">
      <formula>0</formula>
    </cfRule>
  </conditionalFormatting>
  <conditionalFormatting sqref="E34:G34">
    <cfRule type="cellIs" dxfId="1919" priority="570" stopIfTrue="1" operator="equal">
      <formula>0</formula>
    </cfRule>
  </conditionalFormatting>
  <conditionalFormatting sqref="E34:G34">
    <cfRule type="cellIs" dxfId="1918" priority="558" stopIfTrue="1" operator="equal">
      <formula>0</formula>
    </cfRule>
  </conditionalFormatting>
  <conditionalFormatting sqref="E34:G34">
    <cfRule type="cellIs" dxfId="1917" priority="543" stopIfTrue="1" operator="equal">
      <formula>0</formula>
    </cfRule>
  </conditionalFormatting>
  <conditionalFormatting sqref="E34:G34">
    <cfRule type="cellIs" dxfId="1916" priority="527" stopIfTrue="1" operator="equal">
      <formula>0</formula>
    </cfRule>
  </conditionalFormatting>
  <conditionalFormatting sqref="E44:G46">
    <cfRule type="cellIs" dxfId="1915" priority="523" operator="equal">
      <formula>0</formula>
    </cfRule>
  </conditionalFormatting>
  <conditionalFormatting sqref="E44:F44">
    <cfRule type="cellIs" dxfId="1914" priority="522" operator="equal">
      <formula>0</formula>
    </cfRule>
  </conditionalFormatting>
  <conditionalFormatting sqref="E46:F46">
    <cfRule type="cellIs" dxfId="1913" priority="521" operator="equal">
      <formula>0</formula>
    </cfRule>
  </conditionalFormatting>
  <conditionalFormatting sqref="E44:G46">
    <cfRule type="cellIs" dxfId="1912" priority="520" operator="equal">
      <formula>0</formula>
    </cfRule>
  </conditionalFormatting>
  <conditionalFormatting sqref="E44:F44">
    <cfRule type="cellIs" dxfId="1911" priority="519" operator="equal">
      <formula>0</formula>
    </cfRule>
  </conditionalFormatting>
  <conditionalFormatting sqref="E46:F46">
    <cfRule type="cellIs" dxfId="1910" priority="518" operator="equal">
      <formula>0</formula>
    </cfRule>
  </conditionalFormatting>
  <conditionalFormatting sqref="E44:G46">
    <cfRule type="cellIs" dxfId="1909" priority="517" operator="equal">
      <formula>0</formula>
    </cfRule>
  </conditionalFormatting>
  <conditionalFormatting sqref="E44:F44">
    <cfRule type="cellIs" dxfId="1908" priority="516" operator="equal">
      <formula>0</formula>
    </cfRule>
  </conditionalFormatting>
  <conditionalFormatting sqref="E46:F46">
    <cfRule type="cellIs" dxfId="1907" priority="515" operator="equal">
      <formula>0</formula>
    </cfRule>
  </conditionalFormatting>
  <conditionalFormatting sqref="A1">
    <cfRule type="cellIs" dxfId="1906" priority="513" operator="equal">
      <formula>0</formula>
    </cfRule>
  </conditionalFormatting>
  <conditionalFormatting sqref="A1">
    <cfRule type="cellIs" dxfId="1905" priority="508" operator="equal">
      <formula>0</formula>
    </cfRule>
  </conditionalFormatting>
  <conditionalFormatting sqref="B37">
    <cfRule type="cellIs" dxfId="1904" priority="482" operator="equal">
      <formula>0</formula>
    </cfRule>
  </conditionalFormatting>
  <conditionalFormatting sqref="B37">
    <cfRule type="cellIs" dxfId="1903" priority="481" stopIfTrue="1" operator="equal">
      <formula>0</formula>
    </cfRule>
  </conditionalFormatting>
  <conditionalFormatting sqref="B37">
    <cfRule type="cellIs" dxfId="1902" priority="479" stopIfTrue="1" operator="equal">
      <formula>0</formula>
    </cfRule>
  </conditionalFormatting>
  <conditionalFormatting sqref="B37">
    <cfRule type="cellIs" dxfId="1901" priority="478" stopIfTrue="1" operator="equal">
      <formula>0</formula>
    </cfRule>
  </conditionalFormatting>
  <conditionalFormatting sqref="B37">
    <cfRule type="cellIs" dxfId="1900" priority="477" stopIfTrue="1" operator="equal">
      <formula>0</formula>
    </cfRule>
  </conditionalFormatting>
  <conditionalFormatting sqref="B37">
    <cfRule type="cellIs" dxfId="1899" priority="476" operator="equal">
      <formula>0</formula>
    </cfRule>
  </conditionalFormatting>
  <conditionalFormatting sqref="B37">
    <cfRule type="cellIs" dxfId="1898" priority="475" stopIfTrue="1" operator="equal">
      <formula>0</formula>
    </cfRule>
  </conditionalFormatting>
  <conditionalFormatting sqref="B37">
    <cfRule type="cellIs" dxfId="1897" priority="474" stopIfTrue="1" operator="equal">
      <formula>0</formula>
    </cfRule>
  </conditionalFormatting>
  <conditionalFormatting sqref="B37">
    <cfRule type="cellIs" dxfId="1896" priority="473" stopIfTrue="1" operator="equal">
      <formula>0</formula>
    </cfRule>
  </conditionalFormatting>
  <conditionalFormatting sqref="A37">
    <cfRule type="cellIs" dxfId="1895" priority="472" operator="equal">
      <formula>0</formula>
    </cfRule>
  </conditionalFormatting>
  <conditionalFormatting sqref="A37">
    <cfRule type="cellIs" dxfId="1894" priority="471" stopIfTrue="1" operator="equal">
      <formula>0</formula>
    </cfRule>
  </conditionalFormatting>
  <conditionalFormatting sqref="C7 M17 C23:G23 A37 C37:G37">
    <cfRule type="expression" dxfId="1893" priority="470" stopIfTrue="1">
      <formula>$IK8&lt;$IJ$1</formula>
    </cfRule>
  </conditionalFormatting>
  <conditionalFormatting sqref="A37">
    <cfRule type="cellIs" dxfId="1892" priority="469" stopIfTrue="1" operator="equal">
      <formula>0</formula>
    </cfRule>
  </conditionalFormatting>
  <conditionalFormatting sqref="A37">
    <cfRule type="cellIs" dxfId="1891" priority="468" stopIfTrue="1" operator="equal">
      <formula>0</formula>
    </cfRule>
  </conditionalFormatting>
  <conditionalFormatting sqref="A37">
    <cfRule type="cellIs" dxfId="1890" priority="467" stopIfTrue="1" operator="equal">
      <formula>0</formula>
    </cfRule>
  </conditionalFormatting>
  <conditionalFormatting sqref="A37">
    <cfRule type="cellIs" dxfId="1889" priority="466" operator="equal">
      <formula>0</formula>
    </cfRule>
  </conditionalFormatting>
  <conditionalFormatting sqref="A37">
    <cfRule type="cellIs" dxfId="1888" priority="465" stopIfTrue="1" operator="equal">
      <formula>0</formula>
    </cfRule>
  </conditionalFormatting>
  <conditionalFormatting sqref="A37">
    <cfRule type="cellIs" dxfId="1887" priority="464" stopIfTrue="1" operator="equal">
      <formula>0</formula>
    </cfRule>
  </conditionalFormatting>
  <conditionalFormatting sqref="A37">
    <cfRule type="cellIs" dxfId="1886" priority="463" stopIfTrue="1" operator="equal">
      <formula>0</formula>
    </cfRule>
  </conditionalFormatting>
  <conditionalFormatting sqref="N17:S17">
    <cfRule type="cellIs" dxfId="1885" priority="395" operator="equal">
      <formula>0</formula>
    </cfRule>
  </conditionalFormatting>
  <conditionalFormatting sqref="N17:S17">
    <cfRule type="cellIs" dxfId="1884" priority="394" stopIfTrue="1" operator="equal">
      <formula>0</formula>
    </cfRule>
  </conditionalFormatting>
  <conditionalFormatting sqref="M17">
    <cfRule type="cellIs" dxfId="1883" priority="392" operator="equal">
      <formula>0</formula>
    </cfRule>
  </conditionalFormatting>
  <conditionalFormatting sqref="M17">
    <cfRule type="cellIs" dxfId="1882" priority="391" stopIfTrue="1" operator="equal">
      <formula>0</formula>
    </cfRule>
  </conditionalFormatting>
  <conditionalFormatting sqref="M17">
    <cfRule type="cellIs" dxfId="1881" priority="389" stopIfTrue="1" operator="equal">
      <formula>0</formula>
    </cfRule>
  </conditionalFormatting>
  <conditionalFormatting sqref="M17">
    <cfRule type="cellIs" dxfId="1880" priority="388" stopIfTrue="1" operator="equal">
      <formula>0</formula>
    </cfRule>
  </conditionalFormatting>
  <conditionalFormatting sqref="M17">
    <cfRule type="cellIs" dxfId="1879" priority="387" stopIfTrue="1" operator="equal">
      <formula>0</formula>
    </cfRule>
  </conditionalFormatting>
  <conditionalFormatting sqref="M17">
    <cfRule type="cellIs" dxfId="1878" priority="386" operator="equal">
      <formula>0</formula>
    </cfRule>
  </conditionalFormatting>
  <conditionalFormatting sqref="M17">
    <cfRule type="cellIs" dxfId="1877" priority="385" stopIfTrue="1" operator="equal">
      <formula>0</formula>
    </cfRule>
  </conditionalFormatting>
  <conditionalFormatting sqref="M17">
    <cfRule type="cellIs" dxfId="1876" priority="384" stopIfTrue="1" operator="equal">
      <formula>0</formula>
    </cfRule>
  </conditionalFormatting>
  <conditionalFormatting sqref="M17">
    <cfRule type="cellIs" dxfId="1875" priority="383" stopIfTrue="1" operator="equal">
      <formula>0</formula>
    </cfRule>
  </conditionalFormatting>
  <conditionalFormatting sqref="M12:S12">
    <cfRule type="cellIs" dxfId="1874" priority="362" operator="equal">
      <formula>0</formula>
    </cfRule>
  </conditionalFormatting>
  <conditionalFormatting sqref="M12:S12">
    <cfRule type="cellIs" dxfId="1873" priority="361" stopIfTrue="1" operator="equal">
      <formula>0</formula>
    </cfRule>
  </conditionalFormatting>
  <conditionalFormatting sqref="M12:S12">
    <cfRule type="cellIs" dxfId="1872" priority="359" stopIfTrue="1" operator="equal">
      <formula>0</formula>
    </cfRule>
  </conditionalFormatting>
  <conditionalFormatting sqref="M13:S13">
    <cfRule type="cellIs" dxfId="1871" priority="358" operator="equal">
      <formula>0</formula>
    </cfRule>
  </conditionalFormatting>
  <conditionalFormatting sqref="M13:S13">
    <cfRule type="cellIs" dxfId="1870" priority="357" stopIfTrue="1" operator="equal">
      <formula>0</formula>
    </cfRule>
  </conditionalFormatting>
  <conditionalFormatting sqref="C7">
    <cfRule type="cellIs" dxfId="1869" priority="313" operator="equal">
      <formula>0</formula>
    </cfRule>
  </conditionalFormatting>
  <conditionalFormatting sqref="C7">
    <cfRule type="cellIs" dxfId="1868" priority="312" stopIfTrue="1" operator="equal">
      <formula>0</formula>
    </cfRule>
  </conditionalFormatting>
  <conditionalFormatting sqref="C14:G14">
    <cfRule type="cellIs" dxfId="1867" priority="299" operator="equal">
      <formula>0</formula>
    </cfRule>
  </conditionalFormatting>
  <conditionalFormatting sqref="C14:G14">
    <cfRule type="cellIs" dxfId="1866" priority="298" stopIfTrue="1" operator="equal">
      <formula>0</formula>
    </cfRule>
  </conditionalFormatting>
  <conditionalFormatting sqref="C23:G23">
    <cfRule type="cellIs" dxfId="1865" priority="273" stopIfTrue="1" operator="equal">
      <formula>0</formula>
    </cfRule>
  </conditionalFormatting>
  <conditionalFormatting sqref="C15:G15">
    <cfRule type="cellIs" dxfId="1864" priority="295" operator="equal">
      <formula>0</formula>
    </cfRule>
  </conditionalFormatting>
  <conditionalFormatting sqref="C15:G15">
    <cfRule type="cellIs" dxfId="1863" priority="294" stopIfTrue="1" operator="equal">
      <formula>0</formula>
    </cfRule>
  </conditionalFormatting>
  <conditionalFormatting sqref="C15:G15">
    <cfRule type="cellIs" dxfId="1862" priority="293" stopIfTrue="1" operator="equal">
      <formula>0</formula>
    </cfRule>
  </conditionalFormatting>
  <conditionalFormatting sqref="C17:G17">
    <cfRule type="cellIs" dxfId="1861" priority="289" operator="equal">
      <formula>0</formula>
    </cfRule>
  </conditionalFormatting>
  <conditionalFormatting sqref="C17:G17">
    <cfRule type="cellIs" dxfId="1860" priority="288" stopIfTrue="1" operator="equal">
      <formula>0</formula>
    </cfRule>
  </conditionalFormatting>
  <conditionalFormatting sqref="C17:G17">
    <cfRule type="cellIs" dxfId="1859" priority="286" stopIfTrue="1" operator="equal">
      <formula>0</formula>
    </cfRule>
  </conditionalFormatting>
  <conditionalFormatting sqref="A1:G1 A18:B19 A22:G22 A24:B24 A32:B32 A33 A10:G10">
    <cfRule type="expression" dxfId="1858" priority="284" stopIfTrue="1">
      <formula>#REF!&lt;#REF!</formula>
    </cfRule>
  </conditionalFormatting>
  <conditionalFormatting sqref="C23:G23">
    <cfRule type="cellIs" dxfId="1857" priority="279" operator="equal">
      <formula>0</formula>
    </cfRule>
  </conditionalFormatting>
  <conditionalFormatting sqref="C23:G23">
    <cfRule type="cellIs" dxfId="1856" priority="278" stopIfTrue="1" operator="equal">
      <formula>0</formula>
    </cfRule>
  </conditionalFormatting>
  <conditionalFormatting sqref="C23:G23">
    <cfRule type="cellIs" dxfId="1855" priority="276" stopIfTrue="1" operator="equal">
      <formula>0</formula>
    </cfRule>
  </conditionalFormatting>
  <conditionalFormatting sqref="C23:G23">
    <cfRule type="cellIs" dxfId="1854" priority="275" operator="equal">
      <formula>0</formula>
    </cfRule>
  </conditionalFormatting>
  <conditionalFormatting sqref="C23:G23">
    <cfRule type="cellIs" dxfId="1853" priority="274" stopIfTrue="1" operator="equal">
      <formula>0</formula>
    </cfRule>
  </conditionalFormatting>
  <conditionalFormatting sqref="C23:G23">
    <cfRule type="cellIs" dxfId="1852" priority="272" stopIfTrue="1" operator="equal">
      <formula>0</formula>
    </cfRule>
  </conditionalFormatting>
  <conditionalFormatting sqref="C37:G37">
    <cfRule type="cellIs" dxfId="1851" priority="232" stopIfTrue="1" operator="equal">
      <formula>0</formula>
    </cfRule>
  </conditionalFormatting>
  <conditionalFormatting sqref="C37:G37">
    <cfRule type="cellIs" dxfId="1850" priority="230" stopIfTrue="1" operator="equal">
      <formula>0</formula>
    </cfRule>
  </conditionalFormatting>
  <conditionalFormatting sqref="C38:G38">
    <cfRule type="cellIs" dxfId="1849" priority="227" stopIfTrue="1" operator="equal">
      <formula>0</formula>
    </cfRule>
  </conditionalFormatting>
  <conditionalFormatting sqref="C37:G37">
    <cfRule type="cellIs" dxfId="1848" priority="233" operator="equal">
      <formula>0</formula>
    </cfRule>
  </conditionalFormatting>
  <conditionalFormatting sqref="C38:G38">
    <cfRule type="cellIs" dxfId="1847" priority="228" operator="equal">
      <formula>0</formula>
    </cfRule>
  </conditionalFormatting>
  <conditionalFormatting sqref="C38:G38">
    <cfRule type="expression" dxfId="1846" priority="229" stopIfTrue="1">
      <formula>#REF!&lt;$IJ$1</formula>
    </cfRule>
  </conditionalFormatting>
  <conditionalFormatting sqref="N17:S17 M12:S13 A7:B7 A11:G12 A23:B23 A30:B31 A17:G17 A14:G15 A13:B13 A20:G21 A25:G27 A34:G36 B37 A39:G41">
    <cfRule type="expression" dxfId="1845" priority="2454" stopIfTrue="1">
      <formula>$IK8&lt;#REF!</formula>
    </cfRule>
  </conditionalFormatting>
  <conditionalFormatting sqref="A1">
    <cfRule type="expression" dxfId="1844" priority="2488" stopIfTrue="1">
      <formula>#REF!&lt;#REF!</formula>
    </cfRule>
  </conditionalFormatting>
  <conditionalFormatting sqref="A28">
    <cfRule type="cellIs" dxfId="1843" priority="181" stopIfTrue="1" operator="equal">
      <formula>0</formula>
    </cfRule>
  </conditionalFormatting>
  <conditionalFormatting sqref="A28">
    <cfRule type="cellIs" dxfId="1842" priority="180" operator="equal">
      <formula>0</formula>
    </cfRule>
  </conditionalFormatting>
  <conditionalFormatting sqref="A28">
    <cfRule type="cellIs" dxfId="1841" priority="178" stopIfTrue="1" operator="equal">
      <formula>0</formula>
    </cfRule>
  </conditionalFormatting>
  <conditionalFormatting sqref="D18:G18">
    <cfRule type="cellIs" dxfId="1840" priority="118" operator="equal">
      <formula>0</formula>
    </cfRule>
  </conditionalFormatting>
  <conditionalFormatting sqref="A28">
    <cfRule type="cellIs" dxfId="1839" priority="177" stopIfTrue="1" operator="equal">
      <formula>0</formula>
    </cfRule>
  </conditionalFormatting>
  <conditionalFormatting sqref="C28:G28">
    <cfRule type="cellIs" dxfId="1838" priority="85" stopIfTrue="1" operator="equal">
      <formula>0</formula>
    </cfRule>
  </conditionalFormatting>
  <conditionalFormatting sqref="C13:G13">
    <cfRule type="cellIs" dxfId="1837" priority="126" stopIfTrue="1" operator="equal">
      <formula>0</formula>
    </cfRule>
  </conditionalFormatting>
  <conditionalFormatting sqref="B28">
    <cfRule type="expression" dxfId="1836" priority="195" stopIfTrue="1">
      <formula>$IK29&lt;$IJ$1</formula>
    </cfRule>
  </conditionalFormatting>
  <conditionalFormatting sqref="A28">
    <cfRule type="cellIs" dxfId="1835" priority="182" stopIfTrue="1" operator="equal">
      <formula>0</formula>
    </cfRule>
  </conditionalFormatting>
  <conditionalFormatting sqref="B28">
    <cfRule type="cellIs" dxfId="1834" priority="194" operator="equal">
      <formula>0</formula>
    </cfRule>
  </conditionalFormatting>
  <conditionalFormatting sqref="B28">
    <cfRule type="cellIs" dxfId="1833" priority="193" stopIfTrue="1" operator="equal">
      <formula>0</formula>
    </cfRule>
  </conditionalFormatting>
  <conditionalFormatting sqref="B28">
    <cfRule type="cellIs" dxfId="1832" priority="192" stopIfTrue="1" operator="equal">
      <formula>0</formula>
    </cfRule>
  </conditionalFormatting>
  <conditionalFormatting sqref="B28">
    <cfRule type="cellIs" dxfId="1831" priority="191" stopIfTrue="1" operator="equal">
      <formula>0</formula>
    </cfRule>
  </conditionalFormatting>
  <conditionalFormatting sqref="B28">
    <cfRule type="cellIs" dxfId="1830" priority="190" stopIfTrue="1" operator="equal">
      <formula>0</formula>
    </cfRule>
  </conditionalFormatting>
  <conditionalFormatting sqref="B28">
    <cfRule type="cellIs" dxfId="1829" priority="189" operator="equal">
      <formula>0</formula>
    </cfRule>
  </conditionalFormatting>
  <conditionalFormatting sqref="B28">
    <cfRule type="cellIs" dxfId="1828" priority="188" stopIfTrue="1" operator="equal">
      <formula>0</formula>
    </cfRule>
  </conditionalFormatting>
  <conditionalFormatting sqref="B28">
    <cfRule type="cellIs" dxfId="1827" priority="187" stopIfTrue="1" operator="equal">
      <formula>0</formula>
    </cfRule>
  </conditionalFormatting>
  <conditionalFormatting sqref="B28">
    <cfRule type="cellIs" dxfId="1826" priority="186" stopIfTrue="1" operator="equal">
      <formula>0</formula>
    </cfRule>
  </conditionalFormatting>
  <conditionalFormatting sqref="A28">
    <cfRule type="cellIs" dxfId="1825" priority="185" operator="equal">
      <formula>0</formula>
    </cfRule>
  </conditionalFormatting>
  <conditionalFormatting sqref="A28">
    <cfRule type="cellIs" dxfId="1824" priority="184" stopIfTrue="1" operator="equal">
      <formula>0</formula>
    </cfRule>
  </conditionalFormatting>
  <conditionalFormatting sqref="A28">
    <cfRule type="cellIs" dxfId="1823" priority="183" stopIfTrue="1" operator="equal">
      <formula>0</formula>
    </cfRule>
  </conditionalFormatting>
  <conditionalFormatting sqref="C28:G28">
    <cfRule type="cellIs" dxfId="1822" priority="88" operator="equal">
      <formula>0</formula>
    </cfRule>
  </conditionalFormatting>
  <conditionalFormatting sqref="A28">
    <cfRule type="cellIs" dxfId="1821" priority="179" stopIfTrue="1" operator="equal">
      <formula>0</formula>
    </cfRule>
  </conditionalFormatting>
  <conditionalFormatting sqref="C28:G28">
    <cfRule type="cellIs" dxfId="1820" priority="86" stopIfTrue="1" operator="equal">
      <formula>0</formula>
    </cfRule>
  </conditionalFormatting>
  <conditionalFormatting sqref="A28">
    <cfRule type="expression" dxfId="1819" priority="196" stopIfTrue="1">
      <formula>$IK29&lt;#REF!</formula>
    </cfRule>
  </conditionalFormatting>
  <conditionalFormatting sqref="D19:G19">
    <cfRule type="cellIs" dxfId="1818" priority="94" stopIfTrue="1" operator="equal">
      <formula>0</formula>
    </cfRule>
  </conditionalFormatting>
  <conditionalFormatting sqref="D19:G19">
    <cfRule type="cellIs" dxfId="1817" priority="102" operator="equal">
      <formula>0</formula>
    </cfRule>
  </conditionalFormatting>
  <conditionalFormatting sqref="D19:G19">
    <cfRule type="cellIs" dxfId="1816" priority="101" stopIfTrue="1" operator="equal">
      <formula>0</formula>
    </cfRule>
  </conditionalFormatting>
  <conditionalFormatting sqref="D19:G19">
    <cfRule type="cellIs" dxfId="1815" priority="100" stopIfTrue="1" operator="equal">
      <formula>0</formula>
    </cfRule>
  </conditionalFormatting>
  <conditionalFormatting sqref="D19:G19">
    <cfRule type="cellIs" dxfId="1814" priority="99" stopIfTrue="1" operator="equal">
      <formula>0</formula>
    </cfRule>
  </conditionalFormatting>
  <conditionalFormatting sqref="D19:G19">
    <cfRule type="cellIs" dxfId="1813" priority="98" stopIfTrue="1" operator="equal">
      <formula>0</formula>
    </cfRule>
  </conditionalFormatting>
  <conditionalFormatting sqref="D19:G19">
    <cfRule type="cellIs" dxfId="1812" priority="97" operator="equal">
      <formula>0</formula>
    </cfRule>
  </conditionalFormatting>
  <conditionalFormatting sqref="D19:G19">
    <cfRule type="cellIs" dxfId="1811" priority="96" stopIfTrue="1" operator="equal">
      <formula>0</formula>
    </cfRule>
  </conditionalFormatting>
  <conditionalFormatting sqref="D19:G19">
    <cfRule type="cellIs" dxfId="1810" priority="95" stopIfTrue="1" operator="equal">
      <formula>0</formula>
    </cfRule>
  </conditionalFormatting>
  <conditionalFormatting sqref="C24:G24">
    <cfRule type="cellIs" dxfId="1809" priority="91" stopIfTrue="1" operator="equal">
      <formula>0</formula>
    </cfRule>
  </conditionalFormatting>
  <conditionalFormatting sqref="C28:G28">
    <cfRule type="cellIs" dxfId="1808" priority="87" stopIfTrue="1" operator="equal">
      <formula>0</formula>
    </cfRule>
  </conditionalFormatting>
  <conditionalFormatting sqref="C24:G24">
    <cfRule type="cellIs" dxfId="1807" priority="90" stopIfTrue="1" operator="equal">
      <formula>0</formula>
    </cfRule>
  </conditionalFormatting>
  <conditionalFormatting sqref="A16:B16">
    <cfRule type="cellIs" dxfId="1806" priority="143" operator="equal">
      <formula>0</formula>
    </cfRule>
  </conditionalFormatting>
  <conditionalFormatting sqref="A16:B16">
    <cfRule type="cellIs" dxfId="1805" priority="142" stopIfTrue="1" operator="equal">
      <formula>0</formula>
    </cfRule>
  </conditionalFormatting>
  <conditionalFormatting sqref="A16:B16">
    <cfRule type="expression" dxfId="1804" priority="144" stopIfTrue="1">
      <formula>$IL17&lt;#REF!</formula>
    </cfRule>
  </conditionalFormatting>
  <conditionalFormatting sqref="D7:G7">
    <cfRule type="cellIs" dxfId="1803" priority="137" stopIfTrue="1" operator="equal">
      <formula>0</formula>
    </cfRule>
  </conditionalFormatting>
  <conditionalFormatting sqref="D7:G7">
    <cfRule type="cellIs" dxfId="1802" priority="138" operator="equal">
      <formula>0</formula>
    </cfRule>
  </conditionalFormatting>
  <conditionalFormatting sqref="D7:G7">
    <cfRule type="expression" dxfId="1801" priority="139" stopIfTrue="1">
      <formula>$IL8&lt;#REF!</formula>
    </cfRule>
  </conditionalFormatting>
  <conditionalFormatting sqref="C19">
    <cfRule type="cellIs" dxfId="1800" priority="114" operator="equal">
      <formula>0</formula>
    </cfRule>
  </conditionalFormatting>
  <conditionalFormatting sqref="C13:G13">
    <cfRule type="cellIs" dxfId="1799" priority="128" operator="equal">
      <formula>0</formula>
    </cfRule>
  </conditionalFormatting>
  <conditionalFormatting sqref="C13:G13">
    <cfRule type="cellIs" dxfId="1798" priority="127" stopIfTrue="1" operator="equal">
      <formula>0</formula>
    </cfRule>
  </conditionalFormatting>
  <conditionalFormatting sqref="C13:G13">
    <cfRule type="expression" dxfId="1797" priority="129" stopIfTrue="1">
      <formula>$IK14&lt;#REF!</formula>
    </cfRule>
  </conditionalFormatting>
  <conditionalFormatting sqref="C16:G16">
    <cfRule type="cellIs" dxfId="1796" priority="124" operator="equal">
      <formula>0</formula>
    </cfRule>
  </conditionalFormatting>
  <conditionalFormatting sqref="C16:G16">
    <cfRule type="cellIs" dxfId="1795" priority="123" stopIfTrue="1" operator="equal">
      <formula>0</formula>
    </cfRule>
  </conditionalFormatting>
  <conditionalFormatting sqref="C16:G16">
    <cfRule type="expression" dxfId="1794" priority="125" stopIfTrue="1">
      <formula>$IL17&lt;#REF!</formula>
    </cfRule>
  </conditionalFormatting>
  <conditionalFormatting sqref="C18">
    <cfRule type="cellIs" dxfId="1793" priority="121" operator="equal">
      <formula>0</formula>
    </cfRule>
  </conditionalFormatting>
  <conditionalFormatting sqref="C18">
    <cfRule type="cellIs" dxfId="1792" priority="120" stopIfTrue="1" operator="equal">
      <formula>0</formula>
    </cfRule>
  </conditionalFormatting>
  <conditionalFormatting sqref="C18">
    <cfRule type="expression" dxfId="1791" priority="122" stopIfTrue="1">
      <formula>#REF!&lt;#REF!</formula>
    </cfRule>
  </conditionalFormatting>
  <conditionalFormatting sqref="D18:G18">
    <cfRule type="cellIs" dxfId="1790" priority="117" stopIfTrue="1" operator="equal">
      <formula>0</formula>
    </cfRule>
  </conditionalFormatting>
  <conditionalFormatting sqref="D18:G18">
    <cfRule type="expression" dxfId="1789" priority="119" stopIfTrue="1">
      <formula>#REF!&lt;#REF!</formula>
    </cfRule>
  </conditionalFormatting>
  <conditionalFormatting sqref="C19">
    <cfRule type="cellIs" dxfId="1788" priority="113" stopIfTrue="1" operator="equal">
      <formula>0</formula>
    </cfRule>
  </conditionalFormatting>
  <conditionalFormatting sqref="C19:G19">
    <cfRule type="expression" dxfId="1787" priority="115" stopIfTrue="1">
      <formula>#REF!&lt;#REF!</formula>
    </cfRule>
  </conditionalFormatting>
  <conditionalFormatting sqref="D19:G19">
    <cfRule type="cellIs" dxfId="1786" priority="104" stopIfTrue="1" operator="equal">
      <formula>0</formula>
    </cfRule>
  </conditionalFormatting>
  <conditionalFormatting sqref="D19:G19">
    <cfRule type="cellIs" dxfId="1785" priority="112" operator="equal">
      <formula>0</formula>
    </cfRule>
  </conditionalFormatting>
  <conditionalFormatting sqref="D19:G19">
    <cfRule type="cellIs" dxfId="1784" priority="111" stopIfTrue="1" operator="equal">
      <formula>0</formula>
    </cfRule>
  </conditionalFormatting>
  <conditionalFormatting sqref="D19:G19">
    <cfRule type="cellIs" dxfId="1783" priority="110" stopIfTrue="1" operator="equal">
      <formula>0</formula>
    </cfRule>
  </conditionalFormatting>
  <conditionalFormatting sqref="D19:G19">
    <cfRule type="cellIs" dxfId="1782" priority="108" stopIfTrue="1" operator="equal">
      <formula>0</formula>
    </cfRule>
  </conditionalFormatting>
  <conditionalFormatting sqref="D19:G19">
    <cfRule type="cellIs" dxfId="1781" priority="106" stopIfTrue="1" operator="equal">
      <formula>0</formula>
    </cfRule>
  </conditionalFormatting>
  <conditionalFormatting sqref="D19:G19">
    <cfRule type="cellIs" dxfId="1780" priority="109" stopIfTrue="1" operator="equal">
      <formula>0</formula>
    </cfRule>
  </conditionalFormatting>
  <conditionalFormatting sqref="D19:G19">
    <cfRule type="cellIs" dxfId="1779" priority="107" operator="equal">
      <formula>0</formula>
    </cfRule>
  </conditionalFormatting>
  <conditionalFormatting sqref="D19:G19">
    <cfRule type="cellIs" dxfId="1778" priority="105" stopIfTrue="1" operator="equal">
      <formula>0</formula>
    </cfRule>
  </conditionalFormatting>
  <conditionalFormatting sqref="D19:G19">
    <cfRule type="expression" dxfId="1777" priority="116" stopIfTrue="1">
      <formula>#REF!&lt;#REF!</formula>
    </cfRule>
  </conditionalFormatting>
  <conditionalFormatting sqref="D19:G19">
    <cfRule type="expression" dxfId="1776" priority="103" stopIfTrue="1">
      <formula>#REF!&lt;#REF!</formula>
    </cfRule>
  </conditionalFormatting>
  <conditionalFormatting sqref="C24:G24">
    <cfRule type="cellIs" dxfId="1775" priority="92" operator="equal">
      <formula>0</formula>
    </cfRule>
  </conditionalFormatting>
  <conditionalFormatting sqref="C24:G24">
    <cfRule type="expression" dxfId="1774" priority="93" stopIfTrue="1">
      <formula>#REF!&lt;$IJ$1</formula>
    </cfRule>
  </conditionalFormatting>
  <conditionalFormatting sqref="C28:G28">
    <cfRule type="expression" dxfId="1773" priority="89" stopIfTrue="1">
      <formula>$IK29&lt;$IJ$1</formula>
    </cfRule>
  </conditionalFormatting>
  <conditionalFormatting sqref="C28:G28">
    <cfRule type="cellIs" dxfId="1772" priority="84" stopIfTrue="1" operator="equal">
      <formula>0</formula>
    </cfRule>
  </conditionalFormatting>
  <conditionalFormatting sqref="C28:G28">
    <cfRule type="cellIs" dxfId="1771" priority="83" operator="equal">
      <formula>0</formula>
    </cfRule>
  </conditionalFormatting>
  <conditionalFormatting sqref="C28:G28">
    <cfRule type="cellIs" dxfId="1770" priority="82" stopIfTrue="1" operator="equal">
      <formula>0</formula>
    </cfRule>
  </conditionalFormatting>
  <conditionalFormatting sqref="C28:G28">
    <cfRule type="cellIs" dxfId="1769" priority="81" stopIfTrue="1" operator="equal">
      <formula>0</formula>
    </cfRule>
  </conditionalFormatting>
  <conditionalFormatting sqref="C28:G28">
    <cfRule type="cellIs" dxfId="1768" priority="80" stopIfTrue="1" operator="equal">
      <formula>0</formula>
    </cfRule>
  </conditionalFormatting>
  <conditionalFormatting sqref="D32:G32">
    <cfRule type="cellIs" dxfId="1767" priority="48" stopIfTrue="1" operator="equal">
      <formula>0</formula>
    </cfRule>
  </conditionalFormatting>
  <conditionalFormatting sqref="C30:G30">
    <cfRule type="cellIs" dxfId="1766" priority="78" operator="equal">
      <formula>0</formula>
    </cfRule>
  </conditionalFormatting>
  <conditionalFormatting sqref="C30:G30">
    <cfRule type="cellIs" dxfId="1765" priority="77" stopIfTrue="1" operator="equal">
      <formula>0</formula>
    </cfRule>
  </conditionalFormatting>
  <conditionalFormatting sqref="C30:G30">
    <cfRule type="expression" dxfId="1764" priority="79" stopIfTrue="1">
      <formula>$IK31&lt;#REF!</formula>
    </cfRule>
  </conditionalFormatting>
  <conditionalFormatting sqref="C31:G31">
    <cfRule type="cellIs" dxfId="1763" priority="75" operator="equal">
      <formula>0</formula>
    </cfRule>
  </conditionalFormatting>
  <conditionalFormatting sqref="C31:G31">
    <cfRule type="cellIs" dxfId="1762" priority="74" stopIfTrue="1" operator="equal">
      <formula>0</formula>
    </cfRule>
  </conditionalFormatting>
  <conditionalFormatting sqref="C31:G31">
    <cfRule type="cellIs" dxfId="1761" priority="73" stopIfTrue="1" operator="equal">
      <formula>0</formula>
    </cfRule>
  </conditionalFormatting>
  <conditionalFormatting sqref="C31:G31">
    <cfRule type="cellIs" dxfId="1760" priority="72" stopIfTrue="1" operator="equal">
      <formula>0</formula>
    </cfRule>
  </conditionalFormatting>
  <conditionalFormatting sqref="C31:G31">
    <cfRule type="cellIs" dxfId="1759" priority="71" stopIfTrue="1" operator="equal">
      <formula>0</formula>
    </cfRule>
  </conditionalFormatting>
  <conditionalFormatting sqref="C31:G31">
    <cfRule type="cellIs" dxfId="1758" priority="70" operator="equal">
      <formula>0</formula>
    </cfRule>
  </conditionalFormatting>
  <conditionalFormatting sqref="C31:G31">
    <cfRule type="cellIs" dxfId="1757" priority="69" stopIfTrue="1" operator="equal">
      <formula>0</formula>
    </cfRule>
  </conditionalFormatting>
  <conditionalFormatting sqref="C31:G31">
    <cfRule type="cellIs" dxfId="1756" priority="68" stopIfTrue="1" operator="equal">
      <formula>0</formula>
    </cfRule>
  </conditionalFormatting>
  <conditionalFormatting sqref="C31:G31">
    <cfRule type="cellIs" dxfId="1755" priority="67" stopIfTrue="1" operator="equal">
      <formula>0</formula>
    </cfRule>
  </conditionalFormatting>
  <conditionalFormatting sqref="C31:G31">
    <cfRule type="expression" dxfId="1754" priority="76" stopIfTrue="1">
      <formula>$IK32&lt;#REF!</formula>
    </cfRule>
  </conditionalFormatting>
  <conditionalFormatting sqref="D32:G32">
    <cfRule type="cellIs" dxfId="1753" priority="49" stopIfTrue="1" operator="equal">
      <formula>0</formula>
    </cfRule>
  </conditionalFormatting>
  <conditionalFormatting sqref="D32:G32">
    <cfRule type="cellIs" dxfId="1752" priority="51" operator="equal">
      <formula>0</formula>
    </cfRule>
  </conditionalFormatting>
  <conditionalFormatting sqref="D32:G32">
    <cfRule type="cellIs" dxfId="1751" priority="50" stopIfTrue="1" operator="equal">
      <formula>0</formula>
    </cfRule>
  </conditionalFormatting>
  <conditionalFormatting sqref="C32">
    <cfRule type="cellIs" dxfId="1750" priority="59" operator="equal">
      <formula>0</formula>
    </cfRule>
  </conditionalFormatting>
  <conditionalFormatting sqref="C32">
    <cfRule type="cellIs" dxfId="1749" priority="58" stopIfTrue="1" operator="equal">
      <formula>0</formula>
    </cfRule>
  </conditionalFormatting>
  <conditionalFormatting sqref="C32:G32">
    <cfRule type="expression" dxfId="1748" priority="60" stopIfTrue="1">
      <formula>#REF!&lt;#REF!</formula>
    </cfRule>
  </conditionalFormatting>
  <conditionalFormatting sqref="D32:G32">
    <cfRule type="cellIs" dxfId="1747" priority="56" operator="equal">
      <formula>0</formula>
    </cfRule>
  </conditionalFormatting>
  <conditionalFormatting sqref="D32:G32">
    <cfRule type="cellIs" dxfId="1746" priority="55" stopIfTrue="1" operator="equal">
      <formula>0</formula>
    </cfRule>
  </conditionalFormatting>
  <conditionalFormatting sqref="D32:G32">
    <cfRule type="cellIs" dxfId="1745" priority="54" stopIfTrue="1" operator="equal">
      <formula>0</formula>
    </cfRule>
  </conditionalFormatting>
  <conditionalFormatting sqref="D32:G32">
    <cfRule type="cellIs" dxfId="1744" priority="52" stopIfTrue="1" operator="equal">
      <formula>0</formula>
    </cfRule>
  </conditionalFormatting>
  <conditionalFormatting sqref="D32:G32">
    <cfRule type="cellIs" dxfId="1743" priority="53" stopIfTrue="1" operator="equal">
      <formula>0</formula>
    </cfRule>
  </conditionalFormatting>
  <conditionalFormatting sqref="D32:G32">
    <cfRule type="expression" dxfId="1742" priority="57" stopIfTrue="1">
      <formula>#REF!&lt;#REF!</formula>
    </cfRule>
  </conditionalFormatting>
  <conditionalFormatting sqref="A38:B38">
    <cfRule type="expression" dxfId="1741" priority="4627" stopIfTrue="1">
      <formula>#REF!&lt;#REF!</formula>
    </cfRule>
  </conditionalFormatting>
  <conditionalFormatting sqref="A29:B29">
    <cfRule type="cellIs" dxfId="1740" priority="40" operator="equal">
      <formula>0</formula>
    </cfRule>
  </conditionalFormatting>
  <conditionalFormatting sqref="A29:B29">
    <cfRule type="cellIs" dxfId="1739" priority="39" stopIfTrue="1" operator="equal">
      <formula>0</formula>
    </cfRule>
  </conditionalFormatting>
  <conditionalFormatting sqref="A29:B29">
    <cfRule type="cellIs" dxfId="1738" priority="36" stopIfTrue="1" operator="equal">
      <formula>0</formula>
    </cfRule>
  </conditionalFormatting>
  <conditionalFormatting sqref="A29:G29">
    <cfRule type="expression" dxfId="1737" priority="41" stopIfTrue="1">
      <formula>$IK30&lt;$IJ$2</formula>
    </cfRule>
  </conditionalFormatting>
  <conditionalFormatting sqref="A29:B29">
    <cfRule type="cellIs" dxfId="1736" priority="38" operator="equal">
      <formula>0</formula>
    </cfRule>
  </conditionalFormatting>
  <conditionalFormatting sqref="A29:B29">
    <cfRule type="cellIs" dxfId="1735" priority="37" stopIfTrue="1" operator="equal">
      <formula>0</formula>
    </cfRule>
  </conditionalFormatting>
  <conditionalFormatting sqref="A29:B29">
    <cfRule type="cellIs" dxfId="1734" priority="35" stopIfTrue="1" operator="equal">
      <formula>0</formula>
    </cfRule>
  </conditionalFormatting>
  <conditionalFormatting sqref="A29:B29">
    <cfRule type="cellIs" dxfId="1733" priority="34" stopIfTrue="1" operator="equal">
      <formula>0</formula>
    </cfRule>
  </conditionalFormatting>
  <conditionalFormatting sqref="C29:G29">
    <cfRule type="cellIs" dxfId="1732" priority="33" operator="equal">
      <formula>0</formula>
    </cfRule>
  </conditionalFormatting>
  <conditionalFormatting sqref="C29:G29">
    <cfRule type="cellIs" dxfId="1731" priority="32" stopIfTrue="1" operator="equal">
      <formula>0</formula>
    </cfRule>
  </conditionalFormatting>
  <conditionalFormatting sqref="C8:G8">
    <cfRule type="cellIs" dxfId="1730" priority="17" stopIfTrue="1" operator="equal">
      <formula>0</formula>
    </cfRule>
  </conditionalFormatting>
  <conditionalFormatting sqref="B33">
    <cfRule type="cellIs" dxfId="1729" priority="30" operator="equal">
      <formula>0</formula>
    </cfRule>
  </conditionalFormatting>
  <conditionalFormatting sqref="B33">
    <cfRule type="cellIs" dxfId="1728" priority="29" stopIfTrue="1" operator="equal">
      <formula>0</formula>
    </cfRule>
  </conditionalFormatting>
  <conditionalFormatting sqref="B33">
    <cfRule type="expression" dxfId="1727" priority="31" stopIfTrue="1">
      <formula>#REF!&lt;#REF!</formula>
    </cfRule>
  </conditionalFormatting>
  <conditionalFormatting sqref="C33">
    <cfRule type="cellIs" dxfId="1726" priority="25" stopIfTrue="1" operator="equal">
      <formula>0</formula>
    </cfRule>
  </conditionalFormatting>
  <conditionalFormatting sqref="C33">
    <cfRule type="cellIs" dxfId="1725" priority="26" operator="equal">
      <formula>0</formula>
    </cfRule>
  </conditionalFormatting>
  <conditionalFormatting sqref="D33:G33">
    <cfRule type="cellIs" dxfId="1724" priority="24" operator="equal">
      <formula>0</formula>
    </cfRule>
  </conditionalFormatting>
  <conditionalFormatting sqref="D33:G33">
    <cfRule type="cellIs" dxfId="1723" priority="23" stopIfTrue="1" operator="equal">
      <formula>0</formula>
    </cfRule>
  </conditionalFormatting>
  <conditionalFormatting sqref="C33">
    <cfRule type="expression" dxfId="1722" priority="27" stopIfTrue="1">
      <formula>#REF!&lt;#REF!</formula>
    </cfRule>
  </conditionalFormatting>
  <conditionalFormatting sqref="D33:G33">
    <cfRule type="expression" dxfId="1721" priority="28" stopIfTrue="1">
      <formula>#REF!&lt;#REF!</formula>
    </cfRule>
  </conditionalFormatting>
  <conditionalFormatting sqref="A8:B8">
    <cfRule type="cellIs" dxfId="1720" priority="21" operator="equal">
      <formula>0</formula>
    </cfRule>
  </conditionalFormatting>
  <conditionalFormatting sqref="A8:B8">
    <cfRule type="cellIs" dxfId="1719" priority="20" stopIfTrue="1" operator="equal">
      <formula>0</formula>
    </cfRule>
  </conditionalFormatting>
  <conditionalFormatting sqref="A8:B8">
    <cfRule type="expression" dxfId="1718" priority="22" stopIfTrue="1">
      <formula>#REF!&lt;$IJ$2</formula>
    </cfRule>
  </conditionalFormatting>
  <conditionalFormatting sqref="C8:G8">
    <cfRule type="cellIs" dxfId="1717" priority="18" operator="equal">
      <formula>0</formula>
    </cfRule>
  </conditionalFormatting>
  <conditionalFormatting sqref="C8:G8">
    <cfRule type="expression" dxfId="1716" priority="19" stopIfTrue="1">
      <formula>$IK9&lt;#REF!</formula>
    </cfRule>
  </conditionalFormatting>
  <conditionalFormatting sqref="A9:G9">
    <cfRule type="cellIs" dxfId="1715" priority="15" operator="equal">
      <formula>0</formula>
    </cfRule>
  </conditionalFormatting>
  <conditionalFormatting sqref="A9:G9">
    <cfRule type="cellIs" dxfId="1714" priority="14" stopIfTrue="1" operator="equal">
      <formula>0</formula>
    </cfRule>
  </conditionalFormatting>
  <conditionalFormatting sqref="A9:G9">
    <cfRule type="expression" dxfId="1713" priority="16" stopIfTrue="1">
      <formula>#REF!&lt;#REF!</formula>
    </cfRule>
  </conditionalFormatting>
  <conditionalFormatting sqref="A6:B6">
    <cfRule type="cellIs" dxfId="1712" priority="11" operator="equal">
      <formula>0</formula>
    </cfRule>
  </conditionalFormatting>
  <conditionalFormatting sqref="A6:B6">
    <cfRule type="cellIs" dxfId="1711" priority="10" stopIfTrue="1" operator="equal">
      <formula>0</formula>
    </cfRule>
  </conditionalFormatting>
  <conditionalFormatting sqref="A6:B6">
    <cfRule type="expression" dxfId="1710" priority="12" stopIfTrue="1">
      <formula>#REF!&lt;#REF!</formula>
    </cfRule>
  </conditionalFormatting>
  <conditionalFormatting sqref="C6:G6">
    <cfRule type="cellIs" dxfId="1709" priority="6" stopIfTrue="1" operator="equal">
      <formula>0</formula>
    </cfRule>
  </conditionalFormatting>
  <conditionalFormatting sqref="C6:G6">
    <cfRule type="cellIs" dxfId="1708" priority="3" stopIfTrue="1" operator="equal">
      <formula>0</formula>
    </cfRule>
  </conditionalFormatting>
  <conditionalFormatting sqref="C6:G6">
    <cfRule type="cellIs" dxfId="1707" priority="2" stopIfTrue="1" operator="equal">
      <formula>0</formula>
    </cfRule>
  </conditionalFormatting>
  <conditionalFormatting sqref="C6:G6">
    <cfRule type="cellIs" dxfId="1706" priority="9" operator="equal">
      <formula>0</formula>
    </cfRule>
  </conditionalFormatting>
  <conditionalFormatting sqref="C6:G6">
    <cfRule type="cellIs" dxfId="1705" priority="8" stopIfTrue="1" operator="equal">
      <formula>0</formula>
    </cfRule>
  </conditionalFormatting>
  <conditionalFormatting sqref="C6:G6">
    <cfRule type="cellIs" dxfId="1704" priority="7" stopIfTrue="1" operator="equal">
      <formula>0</formula>
    </cfRule>
  </conditionalFormatting>
  <conditionalFormatting sqref="C6:G6">
    <cfRule type="cellIs" dxfId="1703" priority="5" stopIfTrue="1" operator="equal">
      <formula>0</formula>
    </cfRule>
  </conditionalFormatting>
  <conditionalFormatting sqref="C6:G6">
    <cfRule type="cellIs" dxfId="1702" priority="4" operator="equal">
      <formula>0</formula>
    </cfRule>
  </conditionalFormatting>
  <conditionalFormatting sqref="C6:G6">
    <cfRule type="cellIs" dxfId="1701" priority="1" stopIfTrue="1" operator="equal">
      <formula>0</formula>
    </cfRule>
  </conditionalFormatting>
  <conditionalFormatting sqref="C6:G6">
    <cfRule type="expression" dxfId="1700" priority="13" stopIfTrue="1">
      <formula>$IK8&lt;#REF!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1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D19" sqref="D19"/>
    </sheetView>
  </sheetViews>
  <sheetFormatPr defaultColWidth="0" defaultRowHeight="12.75" x14ac:dyDescent="0.2"/>
  <cols>
    <col min="1" max="1" width="36.28515625" style="3" customWidth="1"/>
    <col min="2" max="2" width="12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329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330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71" t="s">
        <v>148</v>
      </c>
      <c r="B6" s="172">
        <v>25</v>
      </c>
      <c r="C6" s="173" t="s">
        <v>380</v>
      </c>
      <c r="D6" s="170">
        <v>6.5</v>
      </c>
      <c r="E6" s="170">
        <v>6.63</v>
      </c>
      <c r="F6" s="170">
        <v>0.88</v>
      </c>
      <c r="G6" s="170">
        <v>89.13</v>
      </c>
      <c r="HR6" s="12"/>
      <c r="HS6" s="6"/>
    </row>
    <row r="7" spans="1:227" ht="15" customHeight="1" x14ac:dyDescent="0.2">
      <c r="A7" s="133" t="s">
        <v>75</v>
      </c>
      <c r="B7" s="126" t="s">
        <v>146</v>
      </c>
      <c r="C7" s="115" t="s">
        <v>365</v>
      </c>
      <c r="D7" s="116">
        <v>0.13</v>
      </c>
      <c r="E7" s="116">
        <v>6.15</v>
      </c>
      <c r="F7" s="116">
        <v>0.17</v>
      </c>
      <c r="G7" s="130">
        <v>56.55</v>
      </c>
      <c r="HR7" s="12"/>
      <c r="HS7" s="6">
        <f>[1]основа!AM8</f>
        <v>42551</v>
      </c>
    </row>
    <row r="8" spans="1:227" ht="25.5" customHeight="1" x14ac:dyDescent="0.2">
      <c r="A8" s="134" t="s">
        <v>411</v>
      </c>
      <c r="B8" s="126" t="s">
        <v>402</v>
      </c>
      <c r="C8" s="127" t="s">
        <v>456</v>
      </c>
      <c r="D8" s="130">
        <v>8.6999999999999993</v>
      </c>
      <c r="E8" s="130">
        <v>11.09</v>
      </c>
      <c r="F8" s="130">
        <v>52</v>
      </c>
      <c r="G8" s="130">
        <v>342.67</v>
      </c>
      <c r="H8" s="109"/>
      <c r="HR8" s="12"/>
      <c r="HS8" s="6">
        <f>[1]основа!AM10</f>
        <v>42551</v>
      </c>
    </row>
    <row r="9" spans="1:227" ht="15" customHeight="1" x14ac:dyDescent="0.2">
      <c r="A9" s="171" t="s">
        <v>518</v>
      </c>
      <c r="B9" s="172" t="s">
        <v>153</v>
      </c>
      <c r="C9" s="127" t="s">
        <v>519</v>
      </c>
      <c r="D9" s="130">
        <v>6.2</v>
      </c>
      <c r="E9" s="130">
        <v>6.4</v>
      </c>
      <c r="F9" s="130">
        <v>22.36</v>
      </c>
      <c r="G9" s="130">
        <v>169.82</v>
      </c>
      <c r="HR9" s="12"/>
      <c r="HS9" s="6">
        <f>[1]основа!AM11</f>
        <v>42551</v>
      </c>
    </row>
    <row r="10" spans="1:227" ht="15" customHeight="1" x14ac:dyDescent="0.2">
      <c r="A10" s="133" t="s">
        <v>269</v>
      </c>
      <c r="B10" s="107">
        <v>100</v>
      </c>
      <c r="C10" s="89">
        <v>0</v>
      </c>
      <c r="D10" s="90">
        <v>7.5</v>
      </c>
      <c r="E10" s="90">
        <v>2.9</v>
      </c>
      <c r="F10" s="90">
        <v>51.4</v>
      </c>
      <c r="G10" s="125">
        <v>261.7</v>
      </c>
      <c r="HR10" s="12"/>
      <c r="HS10" s="6">
        <f>[1]основа!AM12</f>
        <v>42551</v>
      </c>
    </row>
    <row r="11" spans="1:227" ht="15" customHeight="1" x14ac:dyDescent="0.2">
      <c r="A11" s="18" t="s">
        <v>11</v>
      </c>
      <c r="B11" s="26"/>
      <c r="C11" s="27"/>
      <c r="D11" s="28">
        <f>D6+D7+D8+D9+D10</f>
        <v>29.029999999999998</v>
      </c>
      <c r="E11" s="28">
        <f t="shared" ref="E11:G11" si="0">E6+E7+E8+E9+E10</f>
        <v>33.17</v>
      </c>
      <c r="F11" s="28">
        <f t="shared" si="0"/>
        <v>126.81</v>
      </c>
      <c r="G11" s="28">
        <f t="shared" si="0"/>
        <v>919.87000000000012</v>
      </c>
      <c r="HR11" s="12"/>
      <c r="HS11" s="6">
        <f>[1]основа!AM15</f>
        <v>42551</v>
      </c>
    </row>
    <row r="12" spans="1:227" ht="15" customHeight="1" x14ac:dyDescent="0.2">
      <c r="A12" s="18"/>
      <c r="B12" s="26"/>
      <c r="C12" s="27"/>
      <c r="D12" s="28"/>
      <c r="E12" s="28"/>
      <c r="F12" s="28"/>
      <c r="G12" s="28"/>
      <c r="HR12" s="12"/>
      <c r="HS12" s="6">
        <f>[1]основа!AM22</f>
        <v>42551</v>
      </c>
    </row>
    <row r="13" spans="1:227" ht="15" customHeight="1" x14ac:dyDescent="0.2">
      <c r="A13" s="18" t="s">
        <v>14</v>
      </c>
      <c r="B13" s="26"/>
      <c r="C13" s="27"/>
      <c r="D13" s="30"/>
      <c r="E13" s="30"/>
      <c r="F13" s="30"/>
      <c r="G13" s="30"/>
      <c r="HR13" s="12"/>
      <c r="HS13" s="6">
        <f>[1]основа!AM23</f>
        <v>42551</v>
      </c>
    </row>
    <row r="14" spans="1:227" ht="15" customHeight="1" x14ac:dyDescent="0.2">
      <c r="A14" s="133" t="s">
        <v>416</v>
      </c>
      <c r="B14" s="172">
        <v>100</v>
      </c>
      <c r="C14" s="124" t="s">
        <v>451</v>
      </c>
      <c r="D14" s="125">
        <v>1.1200000000000001</v>
      </c>
      <c r="E14" s="125">
        <v>4.8</v>
      </c>
      <c r="F14" s="125">
        <v>6.61</v>
      </c>
      <c r="G14" s="125">
        <v>74.239999999999995</v>
      </c>
      <c r="HR14" s="12"/>
      <c r="HS14" s="6">
        <f>[1]основа!AM24</f>
        <v>42551</v>
      </c>
    </row>
    <row r="15" spans="1:227" ht="24.75" customHeight="1" x14ac:dyDescent="0.2">
      <c r="A15" s="134" t="s">
        <v>415</v>
      </c>
      <c r="B15" s="172" t="s">
        <v>527</v>
      </c>
      <c r="C15" s="127" t="s">
        <v>376</v>
      </c>
      <c r="D15" s="130">
        <v>9.2200000000000006</v>
      </c>
      <c r="E15" s="130">
        <v>10.5</v>
      </c>
      <c r="F15" s="130">
        <v>38.5</v>
      </c>
      <c r="G15" s="130">
        <v>285.8</v>
      </c>
      <c r="HR15" s="12"/>
      <c r="HS15" s="6">
        <f>[1]основа!AM25</f>
        <v>42551</v>
      </c>
    </row>
    <row r="16" spans="1:227" ht="22.5" customHeight="1" x14ac:dyDescent="0.2">
      <c r="A16" s="112" t="s">
        <v>410</v>
      </c>
      <c r="B16" s="22" t="s">
        <v>355</v>
      </c>
      <c r="C16" s="115" t="s">
        <v>444</v>
      </c>
      <c r="D16" s="116">
        <v>0.13</v>
      </c>
      <c r="E16" s="116">
        <v>6.15</v>
      </c>
      <c r="F16" s="116">
        <v>0.17</v>
      </c>
      <c r="G16" s="116">
        <v>56.55</v>
      </c>
      <c r="HR16" s="12"/>
      <c r="HS16" s="6">
        <f>[1]основа!AM26</f>
        <v>42551</v>
      </c>
    </row>
    <row r="17" spans="1:227" ht="33" customHeight="1" x14ac:dyDescent="0.2">
      <c r="A17" s="134" t="s">
        <v>356</v>
      </c>
      <c r="B17" s="126" t="s">
        <v>153</v>
      </c>
      <c r="C17" s="115" t="s">
        <v>378</v>
      </c>
      <c r="D17" s="116">
        <v>0.7</v>
      </c>
      <c r="E17" s="116">
        <v>0.09</v>
      </c>
      <c r="F17" s="116">
        <v>32</v>
      </c>
      <c r="G17" s="130">
        <v>132.80000000000001</v>
      </c>
      <c r="HR17" s="12"/>
      <c r="HS17" s="6">
        <f>[1]основа!AM28</f>
        <v>42551</v>
      </c>
    </row>
    <row r="18" spans="1:227" ht="15" customHeight="1" x14ac:dyDescent="0.2">
      <c r="A18" s="133" t="s">
        <v>72</v>
      </c>
      <c r="B18" s="135">
        <v>60</v>
      </c>
      <c r="C18" s="115"/>
      <c r="D18" s="90">
        <v>3.66</v>
      </c>
      <c r="E18" s="90">
        <v>0.72</v>
      </c>
      <c r="F18" s="90">
        <v>23.94</v>
      </c>
      <c r="G18" s="125">
        <v>116.88</v>
      </c>
      <c r="HR18" s="12"/>
      <c r="HS18" s="6">
        <f>[1]основа!AM29</f>
        <v>42551</v>
      </c>
    </row>
    <row r="19" spans="1:227" ht="15" customHeight="1" x14ac:dyDescent="0.2">
      <c r="A19" s="133" t="s">
        <v>73</v>
      </c>
      <c r="B19" s="135">
        <v>70</v>
      </c>
      <c r="C19" s="89"/>
      <c r="D19" s="90">
        <v>5.32</v>
      </c>
      <c r="E19" s="90">
        <v>0.56000000000000005</v>
      </c>
      <c r="F19" s="90">
        <v>34.44</v>
      </c>
      <c r="G19" s="125">
        <v>164.1</v>
      </c>
      <c r="HR19" s="12"/>
      <c r="HS19" s="6"/>
    </row>
    <row r="20" spans="1:227" ht="15" customHeight="1" x14ac:dyDescent="0.2">
      <c r="A20" s="18" t="s">
        <v>15</v>
      </c>
      <c r="B20" s="26"/>
      <c r="C20" s="27"/>
      <c r="D20" s="28">
        <f>D14+D15+D16+D17+D18+D19</f>
        <v>20.149999999999999</v>
      </c>
      <c r="E20" s="28">
        <f t="shared" ref="E20:G20" si="1">E14+E15+E16+E17+E18+E19</f>
        <v>22.82</v>
      </c>
      <c r="F20" s="28">
        <f t="shared" si="1"/>
        <v>135.66</v>
      </c>
      <c r="G20" s="28">
        <f t="shared" si="1"/>
        <v>830.37000000000012</v>
      </c>
      <c r="HR20" s="12"/>
      <c r="HS20" s="6">
        <f>[1]основа!AM32</f>
        <v>42551</v>
      </c>
    </row>
    <row r="21" spans="1:227" ht="15" customHeight="1" x14ac:dyDescent="0.2">
      <c r="A21" s="18"/>
      <c r="B21" s="26"/>
      <c r="C21" s="27"/>
      <c r="D21" s="28"/>
      <c r="E21" s="28"/>
      <c r="F21" s="28"/>
      <c r="G21" s="28"/>
      <c r="HR21" s="12"/>
      <c r="HS21" s="6">
        <f>[1]основа!AM33</f>
        <v>42551</v>
      </c>
    </row>
    <row r="22" spans="1:227" ht="15" customHeight="1" x14ac:dyDescent="0.2">
      <c r="A22" s="18" t="s">
        <v>16</v>
      </c>
      <c r="B22" s="26"/>
      <c r="C22" s="27"/>
      <c r="D22" s="30"/>
      <c r="E22" s="30"/>
      <c r="F22" s="30"/>
      <c r="G22" s="30"/>
      <c r="HR22" s="12"/>
      <c r="HS22" s="6">
        <f>[1]основа!AM34</f>
        <v>42551</v>
      </c>
    </row>
    <row r="23" spans="1:227" ht="29.25" customHeight="1" x14ac:dyDescent="0.2">
      <c r="A23" s="134" t="s">
        <v>338</v>
      </c>
      <c r="B23" s="126" t="s">
        <v>422</v>
      </c>
      <c r="C23" s="115" t="s">
        <v>386</v>
      </c>
      <c r="D23" s="116">
        <v>29.66</v>
      </c>
      <c r="E23" s="116">
        <v>12.95</v>
      </c>
      <c r="F23" s="116">
        <v>56.38</v>
      </c>
      <c r="G23" s="116">
        <v>460.75</v>
      </c>
      <c r="HR23" s="12"/>
      <c r="HS23" s="6"/>
    </row>
    <row r="24" spans="1:227" ht="15" customHeight="1" x14ac:dyDescent="0.2">
      <c r="A24" s="133" t="s">
        <v>168</v>
      </c>
      <c r="B24" s="126" t="s">
        <v>153</v>
      </c>
      <c r="C24" s="124" t="s">
        <v>371</v>
      </c>
      <c r="D24" s="125">
        <v>1</v>
      </c>
      <c r="E24" s="125"/>
      <c r="F24" s="125">
        <v>20.2</v>
      </c>
      <c r="G24" s="125">
        <v>84.8</v>
      </c>
      <c r="HR24" s="12"/>
      <c r="HS24" s="6">
        <f>[1]основа!AM36</f>
        <v>42551</v>
      </c>
    </row>
    <row r="25" spans="1:227" ht="15" customHeight="1" x14ac:dyDescent="0.2">
      <c r="A25" s="133" t="s">
        <v>423</v>
      </c>
      <c r="B25" s="126">
        <v>230</v>
      </c>
      <c r="C25" s="89">
        <v>0</v>
      </c>
      <c r="D25" s="90">
        <v>0.92</v>
      </c>
      <c r="E25" s="90">
        <v>0.69</v>
      </c>
      <c r="F25" s="90">
        <v>23.69</v>
      </c>
      <c r="G25" s="125">
        <v>108.1</v>
      </c>
      <c r="H25" s="109"/>
      <c r="HR25" s="12"/>
      <c r="HS25" s="6">
        <f>[1]основа!AM37</f>
        <v>42551</v>
      </c>
    </row>
    <row r="26" spans="1:227" ht="15" customHeight="1" x14ac:dyDescent="0.2">
      <c r="A26" s="18" t="s">
        <v>17</v>
      </c>
      <c r="B26" s="26"/>
      <c r="C26" s="27"/>
      <c r="D26" s="28">
        <f>D23+D24+D25</f>
        <v>31.580000000000002</v>
      </c>
      <c r="E26" s="28">
        <f t="shared" ref="E26:G26" si="2">E23+E24+E25</f>
        <v>13.639999999999999</v>
      </c>
      <c r="F26" s="28">
        <f t="shared" si="2"/>
        <v>100.27</v>
      </c>
      <c r="G26" s="28">
        <f t="shared" si="2"/>
        <v>653.65</v>
      </c>
      <c r="HR26" s="12"/>
      <c r="HS26" s="6">
        <f>[1]основа!AM40</f>
        <v>42551</v>
      </c>
    </row>
    <row r="27" spans="1:227" ht="15" customHeight="1" x14ac:dyDescent="0.2">
      <c r="A27" s="18"/>
      <c r="B27" s="26"/>
      <c r="C27" s="27"/>
      <c r="D27" s="28"/>
      <c r="E27" s="28"/>
      <c r="F27" s="28"/>
      <c r="G27" s="28"/>
      <c r="HR27" s="12"/>
      <c r="HS27" s="6">
        <f>[1]основа!AM41</f>
        <v>42551</v>
      </c>
    </row>
    <row r="28" spans="1:227" ht="15" customHeight="1" x14ac:dyDescent="0.2">
      <c r="A28" s="18" t="s">
        <v>18</v>
      </c>
      <c r="B28" s="26"/>
      <c r="C28" s="27"/>
      <c r="D28" s="30"/>
      <c r="E28" s="30"/>
      <c r="F28" s="30"/>
      <c r="G28" s="30"/>
      <c r="HR28" s="12"/>
      <c r="HS28" s="6">
        <f>[1]основа!AM42</f>
        <v>42551</v>
      </c>
    </row>
    <row r="29" spans="1:227" ht="28.5" customHeight="1" x14ac:dyDescent="0.2">
      <c r="A29" s="143" t="s">
        <v>494</v>
      </c>
      <c r="B29" s="172">
        <v>100</v>
      </c>
      <c r="C29" s="127" t="s">
        <v>495</v>
      </c>
      <c r="D29" s="125">
        <v>0.25</v>
      </c>
      <c r="E29" s="125">
        <v>2.5499999999999998</v>
      </c>
      <c r="F29" s="125">
        <v>1.9</v>
      </c>
      <c r="G29" s="125">
        <v>31.53</v>
      </c>
      <c r="HR29" s="12"/>
      <c r="HS29" s="6">
        <f>[1]основа!AM43</f>
        <v>42551</v>
      </c>
    </row>
    <row r="30" spans="1:227" ht="15" customHeight="1" x14ac:dyDescent="0.2">
      <c r="A30" s="134" t="s">
        <v>487</v>
      </c>
      <c r="B30" s="172" t="s">
        <v>171</v>
      </c>
      <c r="C30" s="160" t="s">
        <v>486</v>
      </c>
      <c r="D30" s="125">
        <v>15.8</v>
      </c>
      <c r="E30" s="125">
        <v>24.75</v>
      </c>
      <c r="F30" s="125">
        <v>20.55</v>
      </c>
      <c r="G30" s="125">
        <v>368.09</v>
      </c>
      <c r="HR30" s="12"/>
      <c r="HS30" s="6">
        <f>[1]основа!AM44</f>
        <v>42551</v>
      </c>
    </row>
    <row r="31" spans="1:227" ht="21" customHeight="1" x14ac:dyDescent="0.2">
      <c r="A31" s="112" t="s">
        <v>443</v>
      </c>
      <c r="B31" s="167">
        <v>200</v>
      </c>
      <c r="C31" s="124" t="s">
        <v>449</v>
      </c>
      <c r="D31" s="125">
        <v>3.51</v>
      </c>
      <c r="E31" s="125">
        <v>8.6</v>
      </c>
      <c r="F31" s="125">
        <v>20.66</v>
      </c>
      <c r="G31" s="125">
        <v>174.19</v>
      </c>
      <c r="H31" s="113"/>
      <c r="HR31" s="12"/>
      <c r="HS31" s="6">
        <f>[1]основа!AM45</f>
        <v>42551</v>
      </c>
    </row>
    <row r="32" spans="1:227" ht="15" customHeight="1" x14ac:dyDescent="0.2">
      <c r="A32" s="133" t="s">
        <v>428</v>
      </c>
      <c r="B32" s="126" t="s">
        <v>153</v>
      </c>
      <c r="C32" s="124" t="s">
        <v>452</v>
      </c>
      <c r="D32" s="152" t="s">
        <v>453</v>
      </c>
      <c r="E32" s="151"/>
      <c r="F32" s="152" t="s">
        <v>454</v>
      </c>
      <c r="G32" s="152" t="s">
        <v>455</v>
      </c>
      <c r="HR32" s="12"/>
      <c r="HS32" s="6">
        <f>[1]основа!AM46</f>
        <v>42551</v>
      </c>
    </row>
    <row r="33" spans="1:227" ht="15" customHeight="1" x14ac:dyDescent="0.2">
      <c r="A33" s="133" t="s">
        <v>73</v>
      </c>
      <c r="B33" s="126">
        <v>55</v>
      </c>
      <c r="C33" s="89"/>
      <c r="D33" s="90">
        <v>4.1900000000000004</v>
      </c>
      <c r="E33" s="90">
        <v>0.44</v>
      </c>
      <c r="F33" s="90">
        <v>27.06</v>
      </c>
      <c r="G33" s="125">
        <v>128.9</v>
      </c>
      <c r="HR33" s="12"/>
      <c r="HS33" s="6">
        <f>[1]основа!AM47</f>
        <v>42551</v>
      </c>
    </row>
    <row r="34" spans="1:227" ht="15" customHeight="1" x14ac:dyDescent="0.2">
      <c r="A34" s="133" t="s">
        <v>72</v>
      </c>
      <c r="B34" s="107">
        <v>70</v>
      </c>
      <c r="C34" s="115"/>
      <c r="D34" s="90">
        <v>4.2699999999999996</v>
      </c>
      <c r="E34" s="90">
        <v>0.84</v>
      </c>
      <c r="F34" s="90">
        <v>27.93</v>
      </c>
      <c r="G34" s="125">
        <v>136.36000000000001</v>
      </c>
      <c r="HR34" s="12"/>
      <c r="HS34" s="6"/>
    </row>
    <row r="35" spans="1:227" ht="15" customHeight="1" x14ac:dyDescent="0.2">
      <c r="A35" s="18" t="s">
        <v>19</v>
      </c>
      <c r="B35" s="26"/>
      <c r="C35" s="27"/>
      <c r="D35" s="28">
        <f>D29+D30+D31+D32+D33+D34</f>
        <v>28.130000000000003</v>
      </c>
      <c r="E35" s="28">
        <f t="shared" ref="E35:G35" si="3">E29+E30+E31+E32+E33+E34</f>
        <v>37.18</v>
      </c>
      <c r="F35" s="28">
        <f t="shared" si="3"/>
        <v>109.69999999999999</v>
      </c>
      <c r="G35" s="28">
        <f t="shared" si="3"/>
        <v>885.9</v>
      </c>
      <c r="HR35" s="12"/>
      <c r="HS35" s="6">
        <f>[1]основа!AM50</f>
        <v>42551</v>
      </c>
    </row>
    <row r="36" spans="1:227" ht="15" customHeight="1" x14ac:dyDescent="0.2">
      <c r="A36" s="18"/>
      <c r="B36" s="26"/>
      <c r="C36" s="27"/>
      <c r="D36" s="30"/>
      <c r="E36" s="28"/>
      <c r="F36" s="30"/>
      <c r="G36" s="30"/>
      <c r="HR36" s="12"/>
      <c r="HS36" s="6">
        <f>[1]основа!AM51</f>
        <v>42551</v>
      </c>
    </row>
    <row r="37" spans="1:227" ht="15" customHeight="1" x14ac:dyDescent="0.2">
      <c r="A37" s="18" t="s">
        <v>20</v>
      </c>
      <c r="B37" s="26"/>
      <c r="C37" s="27"/>
      <c r="D37" s="30"/>
      <c r="E37" s="30"/>
      <c r="F37" s="30"/>
      <c r="G37" s="30"/>
      <c r="HR37" s="12"/>
      <c r="HS37" s="6">
        <f>[1]основа!AM52</f>
        <v>42551</v>
      </c>
    </row>
    <row r="38" spans="1:227" ht="15" customHeight="1" x14ac:dyDescent="0.2">
      <c r="A38" s="133" t="s">
        <v>274</v>
      </c>
      <c r="B38" s="126">
        <v>32</v>
      </c>
      <c r="C38" s="124"/>
      <c r="D38" s="125">
        <v>2.35</v>
      </c>
      <c r="E38" s="125">
        <v>3</v>
      </c>
      <c r="F38" s="125">
        <v>23.4</v>
      </c>
      <c r="G38" s="125">
        <v>130</v>
      </c>
      <c r="HR38" s="12"/>
      <c r="HS38" s="6">
        <f>[1]основа!AM53</f>
        <v>42551</v>
      </c>
    </row>
    <row r="39" spans="1:227" ht="15" customHeight="1" x14ac:dyDescent="0.2">
      <c r="A39" s="133" t="s">
        <v>351</v>
      </c>
      <c r="B39" s="126">
        <v>200</v>
      </c>
      <c r="C39" s="124" t="s">
        <v>373</v>
      </c>
      <c r="D39" s="125">
        <v>5.8</v>
      </c>
      <c r="E39" s="125">
        <v>5</v>
      </c>
      <c r="F39" s="125">
        <v>8</v>
      </c>
      <c r="G39" s="125">
        <v>100</v>
      </c>
      <c r="HR39" s="12"/>
      <c r="HS39" s="6">
        <f>[1]основа!AM54</f>
        <v>42551</v>
      </c>
    </row>
    <row r="40" spans="1:227" ht="15" customHeight="1" x14ac:dyDescent="0.2">
      <c r="A40" s="18" t="s">
        <v>21</v>
      </c>
      <c r="B40" s="26"/>
      <c r="C40" s="27"/>
      <c r="D40" s="28">
        <f>D38+D39</f>
        <v>8.15</v>
      </c>
      <c r="E40" s="28">
        <f t="shared" ref="E40:G40" si="4">E38+E39</f>
        <v>8</v>
      </c>
      <c r="F40" s="28">
        <f t="shared" si="4"/>
        <v>31.4</v>
      </c>
      <c r="G40" s="28">
        <f t="shared" si="4"/>
        <v>230</v>
      </c>
      <c r="HR40" s="12"/>
      <c r="HS40" s="6">
        <f>[1]основа!AM56</f>
        <v>42551</v>
      </c>
    </row>
    <row r="41" spans="1:227" ht="15" customHeight="1" x14ac:dyDescent="0.2">
      <c r="A41" s="18"/>
      <c r="B41" s="26"/>
      <c r="C41" s="27"/>
      <c r="D41" s="19"/>
      <c r="E41" s="19"/>
      <c r="F41" s="19"/>
      <c r="G41" s="19"/>
      <c r="HR41" s="12"/>
      <c r="HS41" s="6">
        <f>[1]основа!AM57</f>
        <v>42551</v>
      </c>
    </row>
    <row r="42" spans="1:227" ht="15" customHeight="1" x14ac:dyDescent="0.2">
      <c r="A42" s="18" t="s">
        <v>22</v>
      </c>
      <c r="B42" s="26"/>
      <c r="C42" s="27"/>
      <c r="D42" s="28">
        <f>D11+D20+D26+D35+D40</f>
        <v>117.03999999999999</v>
      </c>
      <c r="E42" s="28">
        <f t="shared" ref="E42:G42" si="5">E11+E20+E26+E35+E40</f>
        <v>114.81</v>
      </c>
      <c r="F42" s="28">
        <f t="shared" si="5"/>
        <v>503.84</v>
      </c>
      <c r="G42" s="28">
        <f t="shared" si="5"/>
        <v>3519.7900000000004</v>
      </c>
      <c r="HR42" s="12"/>
      <c r="HS42" s="6">
        <f>[1]основа!AM58</f>
        <v>42551</v>
      </c>
    </row>
    <row r="43" spans="1:227" ht="15" customHeight="1" x14ac:dyDescent="0.2">
      <c r="A43" s="33"/>
      <c r="B43" s="26"/>
      <c r="C43" s="27"/>
      <c r="D43" s="34"/>
      <c r="E43" s="34"/>
      <c r="F43" s="34"/>
      <c r="G43" s="34"/>
      <c r="HR43" s="12"/>
      <c r="HS43" s="6">
        <f>[1]основа!AM59</f>
        <v>42551</v>
      </c>
    </row>
    <row r="44" spans="1:227" ht="14.25" customHeight="1" x14ac:dyDescent="0.2">
      <c r="HR44" s="12"/>
      <c r="HS44" s="6">
        <f>[1]основа!AM60</f>
        <v>42551</v>
      </c>
    </row>
    <row r="45" spans="1:227" ht="18.75" x14ac:dyDescent="0.3">
      <c r="A45" s="35"/>
      <c r="E45" s="110"/>
      <c r="F45" s="186"/>
      <c r="G45" s="187"/>
      <c r="HR45" s="12"/>
      <c r="HS45" s="6">
        <f>[1]основа!AM70</f>
        <v>42551</v>
      </c>
    </row>
    <row r="46" spans="1:227" ht="18.75" x14ac:dyDescent="0.3">
      <c r="A46" s="35"/>
      <c r="HR46" s="12"/>
      <c r="HS46" s="6">
        <f>[1]основа!AM71</f>
        <v>42551</v>
      </c>
    </row>
    <row r="47" spans="1:227" ht="18.75" x14ac:dyDescent="0.3">
      <c r="A47" s="35"/>
      <c r="E47" s="110"/>
      <c r="F47" s="111"/>
      <c r="HR47" s="12"/>
      <c r="HS47" s="6">
        <f>[1]основа!AM72</f>
        <v>42551</v>
      </c>
    </row>
    <row r="48" spans="1:227" x14ac:dyDescent="0.2">
      <c r="HR48" s="12"/>
      <c r="HS48" s="6">
        <f>[1]основа!AM73</f>
        <v>42551</v>
      </c>
    </row>
    <row r="49" spans="1:227" x14ac:dyDescent="0.2">
      <c r="HR49" s="12"/>
      <c r="HS49" s="6">
        <f>[1]основа!AM74</f>
        <v>42551</v>
      </c>
    </row>
    <row r="50" spans="1:227" ht="18.75" x14ac:dyDescent="0.3">
      <c r="A50" s="35"/>
      <c r="HR50" s="12"/>
      <c r="HS50" s="6">
        <f>[1]основа!AM75</f>
        <v>42551</v>
      </c>
    </row>
    <row r="51" spans="1:227" x14ac:dyDescent="0.2">
      <c r="HR51" s="12"/>
      <c r="HS51" s="6">
        <f>[1]основа!AM76</f>
        <v>42551</v>
      </c>
    </row>
    <row r="52" spans="1:227" x14ac:dyDescent="0.2">
      <c r="HR52" s="12"/>
      <c r="HS52" s="6">
        <f>[1]основа!AM77</f>
        <v>42551</v>
      </c>
    </row>
    <row r="53" spans="1:227" x14ac:dyDescent="0.2">
      <c r="HR53" s="12"/>
      <c r="HS53" s="6">
        <f>[1]основа!AM78</f>
        <v>42551</v>
      </c>
    </row>
    <row r="54" spans="1:227" x14ac:dyDescent="0.2">
      <c r="HR54" s="12"/>
      <c r="HS54" s="6">
        <f>[1]основа!AM79</f>
        <v>42551</v>
      </c>
    </row>
    <row r="55" spans="1:227" x14ac:dyDescent="0.2">
      <c r="HR55" s="12"/>
      <c r="HS55" s="6">
        <f>[1]основа!AM80</f>
        <v>42551</v>
      </c>
    </row>
    <row r="56" spans="1:227" x14ac:dyDescent="0.2">
      <c r="HR56" s="12"/>
      <c r="HS56" s="6">
        <f>[1]основа!AM81</f>
        <v>42551</v>
      </c>
    </row>
    <row r="57" spans="1:227" x14ac:dyDescent="0.2">
      <c r="HR57" s="12"/>
      <c r="HS57" s="6">
        <f>[1]основа!AM82</f>
        <v>42551</v>
      </c>
    </row>
    <row r="58" spans="1:227" x14ac:dyDescent="0.2">
      <c r="HR58" s="12"/>
      <c r="HS58" s="6">
        <f>[1]основа!AM83</f>
        <v>42551</v>
      </c>
    </row>
    <row r="59" spans="1:227" x14ac:dyDescent="0.2">
      <c r="HR59" s="12"/>
      <c r="HS59" s="6">
        <f>[1]основа!AM84</f>
        <v>42551</v>
      </c>
    </row>
    <row r="60" spans="1:227" x14ac:dyDescent="0.2">
      <c r="HR60" s="12"/>
      <c r="HS60" s="6">
        <f>[1]основа!AM85</f>
        <v>42551</v>
      </c>
    </row>
    <row r="61" spans="1:227" x14ac:dyDescent="0.2">
      <c r="HR61" s="12"/>
      <c r="HS61" s="6">
        <f>[1]основа!AM86</f>
        <v>42551</v>
      </c>
    </row>
    <row r="62" spans="1:227" x14ac:dyDescent="0.2">
      <c r="HR62" s="12"/>
      <c r="HS62" s="6">
        <f>[1]основа!AM87</f>
        <v>42551</v>
      </c>
    </row>
    <row r="63" spans="1:227" x14ac:dyDescent="0.2">
      <c r="HR63" s="12"/>
      <c r="HS63" s="6">
        <f>[1]основа!AM88</f>
        <v>42551</v>
      </c>
    </row>
    <row r="64" spans="1:227" x14ac:dyDescent="0.2">
      <c r="HR64" s="12"/>
      <c r="HS64" s="6">
        <f>[1]основа!AM89</f>
        <v>42551</v>
      </c>
    </row>
    <row r="65" spans="226:227" x14ac:dyDescent="0.2">
      <c r="HR65" s="12"/>
      <c r="HS65" s="6">
        <f>[1]основа!AM90</f>
        <v>42551</v>
      </c>
    </row>
    <row r="66" spans="226:227" x14ac:dyDescent="0.2">
      <c r="HR66" s="12"/>
      <c r="HS66" s="6">
        <f>[1]основа!AM91</f>
        <v>42551</v>
      </c>
    </row>
    <row r="67" spans="226:227" x14ac:dyDescent="0.2">
      <c r="HR67" s="12"/>
      <c r="HS67" s="6">
        <f>[1]основа!AM92</f>
        <v>42551</v>
      </c>
    </row>
    <row r="68" spans="226:227" x14ac:dyDescent="0.2">
      <c r="HR68" s="12"/>
      <c r="HS68" s="6">
        <f>[1]основа!AM93</f>
        <v>42551</v>
      </c>
    </row>
    <row r="69" spans="226:227" x14ac:dyDescent="0.2">
      <c r="HR69" s="12"/>
      <c r="HS69" s="6">
        <f>[1]основа!AM94</f>
        <v>42551</v>
      </c>
    </row>
    <row r="70" spans="226:227" x14ac:dyDescent="0.2">
      <c r="HR70" s="12"/>
      <c r="HS70" s="6">
        <f>[1]основа!AM95</f>
        <v>42551</v>
      </c>
    </row>
    <row r="71" spans="226:227" x14ac:dyDescent="0.2">
      <c r="HR71" s="12"/>
      <c r="HS71" s="6">
        <f>[1]основа!AM96</f>
        <v>42551</v>
      </c>
    </row>
    <row r="72" spans="226:227" x14ac:dyDescent="0.2">
      <c r="HR72" s="12"/>
      <c r="HS72" s="6">
        <f>[1]основа!AM97</f>
        <v>42551</v>
      </c>
    </row>
    <row r="73" spans="226:227" x14ac:dyDescent="0.2">
      <c r="HR73" s="12"/>
      <c r="HS73" s="6">
        <f>[1]основа!AM98</f>
        <v>42551</v>
      </c>
    </row>
    <row r="74" spans="226:227" x14ac:dyDescent="0.2">
      <c r="HR74" s="12"/>
      <c r="HS74" s="6">
        <f>[1]основа!AM99</f>
        <v>42551</v>
      </c>
    </row>
    <row r="75" spans="226:227" x14ac:dyDescent="0.2">
      <c r="HR75" s="12"/>
      <c r="HS75" s="6">
        <f>[1]основа!AM100</f>
        <v>42551</v>
      </c>
    </row>
    <row r="76" spans="226:227" x14ac:dyDescent="0.2">
      <c r="HR76" s="12"/>
      <c r="HS76" s="6">
        <f>[1]основа!AM101</f>
        <v>42551</v>
      </c>
    </row>
    <row r="77" spans="226:227" x14ac:dyDescent="0.2">
      <c r="HR77" s="12"/>
      <c r="HS77" s="6">
        <f>[1]основа!AM102</f>
        <v>42551</v>
      </c>
    </row>
    <row r="78" spans="226:227" x14ac:dyDescent="0.2">
      <c r="HR78" s="12"/>
      <c r="HS78" s="6">
        <f>[1]основа!AM103</f>
        <v>42551</v>
      </c>
    </row>
    <row r="79" spans="226:227" x14ac:dyDescent="0.2">
      <c r="HR79" s="12"/>
      <c r="HS79" s="6">
        <f>[1]основа!AM104</f>
        <v>42551</v>
      </c>
    </row>
    <row r="80" spans="226:227" x14ac:dyDescent="0.2">
      <c r="HR80" s="12"/>
      <c r="HS80" s="6">
        <f>[1]основа!AM105</f>
        <v>42551</v>
      </c>
    </row>
    <row r="81" spans="226:227" x14ac:dyDescent="0.2">
      <c r="HR81" s="12"/>
      <c r="HS81" s="6">
        <f>[1]основа!AM106</f>
        <v>42551</v>
      </c>
    </row>
    <row r="82" spans="226:227" x14ac:dyDescent="0.2">
      <c r="HR82" s="12"/>
      <c r="HS82" s="6">
        <f>[1]основа!AM107</f>
        <v>42551</v>
      </c>
    </row>
    <row r="83" spans="226:227" x14ac:dyDescent="0.2">
      <c r="HR83" s="12"/>
      <c r="HS83" s="6">
        <f>[1]основа!AM108</f>
        <v>42551</v>
      </c>
    </row>
    <row r="84" spans="226:227" x14ac:dyDescent="0.2">
      <c r="HR84" s="12"/>
      <c r="HS84" s="6">
        <f>[1]основа!AM109</f>
        <v>42551</v>
      </c>
    </row>
    <row r="85" spans="226:227" x14ac:dyDescent="0.2">
      <c r="HR85" s="12"/>
      <c r="HS85" s="6">
        <f>[1]основа!AM110</f>
        <v>42551</v>
      </c>
    </row>
    <row r="86" spans="226:227" x14ac:dyDescent="0.2">
      <c r="HR86" s="12"/>
      <c r="HS86" s="6">
        <f>[1]основа!AM111</f>
        <v>42551</v>
      </c>
    </row>
    <row r="87" spans="226:227" x14ac:dyDescent="0.2">
      <c r="HR87" s="12"/>
      <c r="HS87" s="6">
        <f>[1]основа!AM112</f>
        <v>42551</v>
      </c>
    </row>
    <row r="88" spans="226:227" x14ac:dyDescent="0.2">
      <c r="HR88" s="12"/>
      <c r="HS88" s="6">
        <f>[1]основа!AM113</f>
        <v>42551</v>
      </c>
    </row>
    <row r="89" spans="226:227" x14ac:dyDescent="0.2">
      <c r="HR89" s="12"/>
      <c r="HS89" s="6">
        <f>[1]основа!AM114</f>
        <v>42551</v>
      </c>
    </row>
    <row r="90" spans="226:227" x14ac:dyDescent="0.2">
      <c r="HR90" s="12"/>
      <c r="HS90" s="6">
        <f>[1]основа!AM115</f>
        <v>42551</v>
      </c>
    </row>
    <row r="91" spans="226:227" x14ac:dyDescent="0.2">
      <c r="HR91" s="12"/>
      <c r="HS91" s="6">
        <f>[1]основа!AM116</f>
        <v>42551</v>
      </c>
    </row>
    <row r="92" spans="226:227" x14ac:dyDescent="0.2">
      <c r="HR92" s="12"/>
      <c r="HS92" s="6">
        <f>[1]основа!AM117</f>
        <v>42551</v>
      </c>
    </row>
    <row r="93" spans="226:227" x14ac:dyDescent="0.2">
      <c r="HR93" s="12"/>
      <c r="HS93" s="6">
        <f>[1]основа!AM118</f>
        <v>42551</v>
      </c>
    </row>
    <row r="94" spans="226:227" x14ac:dyDescent="0.2">
      <c r="HR94" s="12"/>
      <c r="HS94" s="6">
        <f>[1]основа!AM119</f>
        <v>42551</v>
      </c>
    </row>
    <row r="95" spans="226:227" x14ac:dyDescent="0.2">
      <c r="HR95" s="12"/>
      <c r="HS95" s="6">
        <f>[1]основа!AM120</f>
        <v>42551</v>
      </c>
    </row>
    <row r="96" spans="226:227" x14ac:dyDescent="0.2">
      <c r="HR96" s="12"/>
      <c r="HS96" s="6">
        <f>[1]основа!AM121</f>
        <v>42551</v>
      </c>
    </row>
    <row r="97" spans="226:227" x14ac:dyDescent="0.2">
      <c r="HR97" s="12"/>
      <c r="HS97" s="6">
        <f>[1]основа!AM122</f>
        <v>42551</v>
      </c>
    </row>
    <row r="98" spans="226:227" x14ac:dyDescent="0.2">
      <c r="HR98" s="12"/>
      <c r="HS98" s="6">
        <f>[1]основа!AM123</f>
        <v>42551</v>
      </c>
    </row>
    <row r="99" spans="226:227" x14ac:dyDescent="0.2">
      <c r="HR99" s="12"/>
      <c r="HS99" s="6">
        <f>[1]основа!AM124</f>
        <v>42551</v>
      </c>
    </row>
    <row r="100" spans="226:227" x14ac:dyDescent="0.2">
      <c r="HR100" s="12"/>
      <c r="HS100" s="6">
        <f>[1]основа!AM125</f>
        <v>42551</v>
      </c>
    </row>
    <row r="101" spans="226:227" x14ac:dyDescent="0.2">
      <c r="HR101" s="12"/>
      <c r="HS101" s="6">
        <f>[1]основа!AM126</f>
        <v>42551</v>
      </c>
    </row>
    <row r="102" spans="226:227" x14ac:dyDescent="0.2">
      <c r="HR102" s="12"/>
      <c r="HS102" s="6">
        <f>[1]основа!AM127</f>
        <v>42551</v>
      </c>
    </row>
    <row r="103" spans="226:227" x14ac:dyDescent="0.2">
      <c r="HR103" s="12"/>
      <c r="HS103" s="6">
        <f>[1]основа!AM128</f>
        <v>42551</v>
      </c>
    </row>
    <row r="104" spans="226:227" x14ac:dyDescent="0.2">
      <c r="HR104" s="12"/>
      <c r="HS104" s="6">
        <f>[1]основа!AM129</f>
        <v>42551</v>
      </c>
    </row>
    <row r="105" spans="226:227" x14ac:dyDescent="0.2">
      <c r="HR105" s="12"/>
      <c r="HS105" s="6">
        <f>[1]основа!AM130</f>
        <v>42551</v>
      </c>
    </row>
    <row r="106" spans="226:227" x14ac:dyDescent="0.2">
      <c r="HR106" s="12"/>
      <c r="HS106" s="6">
        <f>[1]основа!AM131</f>
        <v>42551</v>
      </c>
    </row>
    <row r="107" spans="226:227" x14ac:dyDescent="0.2">
      <c r="HR107" s="12"/>
      <c r="HS107" s="6">
        <f>[1]основа!AM132</f>
        <v>42551</v>
      </c>
    </row>
    <row r="108" spans="226:227" x14ac:dyDescent="0.2">
      <c r="HR108" s="12"/>
      <c r="HS108" s="6">
        <f>[1]основа!AM133</f>
        <v>42551</v>
      </c>
    </row>
    <row r="109" spans="226:227" x14ac:dyDescent="0.2">
      <c r="HR109" s="12"/>
      <c r="HS109" s="6">
        <f>[1]основа!AM134</f>
        <v>42551</v>
      </c>
    </row>
    <row r="110" spans="226:227" x14ac:dyDescent="0.2">
      <c r="HR110" s="12"/>
      <c r="HS110" s="6">
        <f>[1]основа!AM135</f>
        <v>42551</v>
      </c>
    </row>
    <row r="111" spans="226:227" x14ac:dyDescent="0.2">
      <c r="HR111" s="12"/>
      <c r="HS111" s="6">
        <f>[1]основа!AM136</f>
        <v>42551</v>
      </c>
    </row>
    <row r="112" spans="226:227" x14ac:dyDescent="0.2">
      <c r="HR112" s="12"/>
      <c r="HS112" s="6">
        <f>[1]основа!AM137</f>
        <v>42551</v>
      </c>
    </row>
    <row r="113" spans="226:227" x14ac:dyDescent="0.2">
      <c r="HR113" s="12"/>
      <c r="HS113" s="6">
        <f>[1]основа!AM138</f>
        <v>42551</v>
      </c>
    </row>
    <row r="114" spans="226:227" x14ac:dyDescent="0.2">
      <c r="HR114" s="12"/>
      <c r="HS114" s="6">
        <f>[1]основа!AM139</f>
        <v>42551</v>
      </c>
    </row>
    <row r="115" spans="226:227" x14ac:dyDescent="0.2">
      <c r="HR115" s="12"/>
      <c r="HS115" s="6">
        <f>[1]основа!AM140</f>
        <v>42551</v>
      </c>
    </row>
    <row r="116" spans="226:227" x14ac:dyDescent="0.2">
      <c r="HR116" s="12"/>
      <c r="HS116" s="6">
        <f>[1]основа!AM141</f>
        <v>42551</v>
      </c>
    </row>
    <row r="117" spans="226:227" x14ac:dyDescent="0.2">
      <c r="HR117" s="12"/>
      <c r="HS117" s="6">
        <f>[1]основа!AM142</f>
        <v>42551</v>
      </c>
    </row>
    <row r="118" spans="226:227" x14ac:dyDescent="0.2">
      <c r="HR118" s="12"/>
      <c r="HS118" s="6">
        <f>[1]основа!AM143</f>
        <v>42551</v>
      </c>
    </row>
    <row r="119" spans="226:227" x14ac:dyDescent="0.2">
      <c r="HR119" s="12"/>
      <c r="HS119" s="6">
        <f>[1]основа!AM144</f>
        <v>42551</v>
      </c>
    </row>
    <row r="120" spans="226:227" x14ac:dyDescent="0.2">
      <c r="HR120" s="12"/>
      <c r="HS120" s="6">
        <f>[1]основа!AM145</f>
        <v>42551</v>
      </c>
    </row>
    <row r="121" spans="226:227" x14ac:dyDescent="0.2">
      <c r="HR121" s="12"/>
      <c r="HS121" s="6">
        <f>[1]основа!AM146</f>
        <v>42551</v>
      </c>
    </row>
    <row r="122" spans="226:227" x14ac:dyDescent="0.2">
      <c r="HR122" s="12"/>
      <c r="HS122" s="6">
        <f>[1]основа!AM147</f>
        <v>42551</v>
      </c>
    </row>
    <row r="123" spans="226:227" x14ac:dyDescent="0.2">
      <c r="HR123" s="12"/>
      <c r="HS123" s="6">
        <f>[1]основа!AM148</f>
        <v>42551</v>
      </c>
    </row>
    <row r="124" spans="226:227" x14ac:dyDescent="0.2">
      <c r="HR124" s="12"/>
      <c r="HS124" s="6">
        <f>[1]основа!AM149</f>
        <v>42551</v>
      </c>
    </row>
    <row r="125" spans="226:227" x14ac:dyDescent="0.2">
      <c r="HR125" s="12"/>
      <c r="HS125" s="6">
        <f>[1]основа!AM150</f>
        <v>42551</v>
      </c>
    </row>
    <row r="126" spans="226:227" x14ac:dyDescent="0.2">
      <c r="HR126" s="12"/>
      <c r="HS126" s="6">
        <f>[1]основа!AM151</f>
        <v>42551</v>
      </c>
    </row>
    <row r="127" spans="226:227" x14ac:dyDescent="0.2">
      <c r="HR127" s="12"/>
      <c r="HS127" s="6">
        <f>[1]основа!AM152</f>
        <v>42551</v>
      </c>
    </row>
    <row r="128" spans="226:227" x14ac:dyDescent="0.2">
      <c r="HR128" s="12"/>
      <c r="HS128" s="6">
        <f>[1]основа!AM153</f>
        <v>42551</v>
      </c>
    </row>
    <row r="129" spans="226:227" x14ac:dyDescent="0.2">
      <c r="HR129" s="12"/>
      <c r="HS129" s="6">
        <f>[1]основа!AM154</f>
        <v>42551</v>
      </c>
    </row>
    <row r="130" spans="226:227" x14ac:dyDescent="0.2">
      <c r="HR130" s="12"/>
      <c r="HS130" s="6">
        <f>[1]основа!AM155</f>
        <v>42551</v>
      </c>
    </row>
    <row r="131" spans="226:227" x14ac:dyDescent="0.2">
      <c r="HR131" s="12"/>
      <c r="HS131" s="6">
        <f>[1]основа!AM156</f>
        <v>42551</v>
      </c>
    </row>
    <row r="132" spans="226:227" x14ac:dyDescent="0.2">
      <c r="HR132" s="12"/>
      <c r="HS132" s="6">
        <f>[1]основа!AM157</f>
        <v>42551</v>
      </c>
    </row>
    <row r="133" spans="226:227" x14ac:dyDescent="0.2">
      <c r="HR133" s="12"/>
      <c r="HS133" s="6">
        <f>[1]основа!AM158</f>
        <v>42551</v>
      </c>
    </row>
    <row r="134" spans="226:227" x14ac:dyDescent="0.2">
      <c r="HR134" s="12"/>
      <c r="HS134" s="6">
        <f>[1]основа!AM159</f>
        <v>42551</v>
      </c>
    </row>
    <row r="135" spans="226:227" x14ac:dyDescent="0.2">
      <c r="HR135" s="12"/>
      <c r="HS135" s="6">
        <f>[1]основа!AM160</f>
        <v>42551</v>
      </c>
    </row>
    <row r="136" spans="226:227" x14ac:dyDescent="0.2">
      <c r="HR136" s="12"/>
      <c r="HS136" s="6">
        <f>[1]основа!AM161</f>
        <v>42551</v>
      </c>
    </row>
    <row r="137" spans="226:227" x14ac:dyDescent="0.2">
      <c r="HR137" s="12"/>
      <c r="HS137" s="6">
        <f>[1]основа!AM162</f>
        <v>42551</v>
      </c>
    </row>
    <row r="138" spans="226:227" x14ac:dyDescent="0.2">
      <c r="HR138" s="12"/>
      <c r="HS138" s="6">
        <f>[1]основа!AM163</f>
        <v>42551</v>
      </c>
    </row>
    <row r="139" spans="226:227" x14ac:dyDescent="0.2">
      <c r="HR139" s="12"/>
      <c r="HS139" s="6">
        <f>[1]основа!AM164</f>
        <v>42551</v>
      </c>
    </row>
    <row r="140" spans="226:227" x14ac:dyDescent="0.2">
      <c r="HR140" s="12"/>
      <c r="HS140" s="6">
        <f>[1]основа!AM165</f>
        <v>42551</v>
      </c>
    </row>
    <row r="141" spans="226:227" x14ac:dyDescent="0.2">
      <c r="HR141" s="12"/>
      <c r="HS141" s="6">
        <f>[1]основа!AM166</f>
        <v>42551</v>
      </c>
    </row>
    <row r="142" spans="226:227" x14ac:dyDescent="0.2">
      <c r="HR142" s="12"/>
      <c r="HS142" s="6">
        <f>[1]основа!AM167</f>
        <v>42551</v>
      </c>
    </row>
    <row r="143" spans="226:227" x14ac:dyDescent="0.2">
      <c r="HR143" s="12"/>
      <c r="HS143" s="6">
        <f>[1]основа!AM168</f>
        <v>42551</v>
      </c>
    </row>
    <row r="144" spans="226:227" x14ac:dyDescent="0.2">
      <c r="HR144" s="12"/>
      <c r="HS144" s="6">
        <f>[1]основа!AM169</f>
        <v>42551</v>
      </c>
    </row>
    <row r="145" spans="226:227" x14ac:dyDescent="0.2">
      <c r="HR145" s="12"/>
      <c r="HS145" s="6">
        <f>[1]основа!AM170</f>
        <v>42551</v>
      </c>
    </row>
    <row r="146" spans="226:227" x14ac:dyDescent="0.2">
      <c r="HR146" s="12"/>
      <c r="HS146" s="6">
        <f>[1]основа!AM171</f>
        <v>42551</v>
      </c>
    </row>
    <row r="147" spans="226:227" x14ac:dyDescent="0.2">
      <c r="HR147" s="12"/>
      <c r="HS147" s="6">
        <f>[1]основа!AM172</f>
        <v>42551</v>
      </c>
    </row>
    <row r="148" spans="226:227" x14ac:dyDescent="0.2">
      <c r="HR148" s="12"/>
      <c r="HS148" s="6">
        <f>[1]основа!AM173</f>
        <v>42551</v>
      </c>
    </row>
    <row r="149" spans="226:227" x14ac:dyDescent="0.2">
      <c r="HR149" s="12"/>
      <c r="HS149" s="6">
        <f>[1]основа!AM174</f>
        <v>42551</v>
      </c>
    </row>
    <row r="150" spans="226:227" x14ac:dyDescent="0.2">
      <c r="HR150" s="12"/>
      <c r="HS150" s="6">
        <f>[1]основа!AM175</f>
        <v>42551</v>
      </c>
    </row>
    <row r="151" spans="226:227" x14ac:dyDescent="0.2">
      <c r="HR151" s="12"/>
      <c r="HS151" s="6">
        <f>[1]основа!AM176</f>
        <v>42551</v>
      </c>
    </row>
    <row r="152" spans="226:227" x14ac:dyDescent="0.2">
      <c r="HR152" s="12"/>
      <c r="HS152" s="6">
        <f>[1]основа!AM177</f>
        <v>42551</v>
      </c>
    </row>
    <row r="153" spans="226:227" x14ac:dyDescent="0.2">
      <c r="HR153" s="12"/>
      <c r="HS153" s="6">
        <f>[1]основа!AM178</f>
        <v>42551</v>
      </c>
    </row>
    <row r="154" spans="226:227" x14ac:dyDescent="0.2">
      <c r="HR154" s="12"/>
      <c r="HS154" s="6">
        <f>[1]основа!AM179</f>
        <v>42551</v>
      </c>
    </row>
    <row r="155" spans="226:227" x14ac:dyDescent="0.2">
      <c r="HR155" s="12"/>
      <c r="HS155" s="6">
        <f>[1]основа!AM180</f>
        <v>42551</v>
      </c>
    </row>
    <row r="156" spans="226:227" x14ac:dyDescent="0.2">
      <c r="HR156" s="12"/>
      <c r="HS156" s="6">
        <f>[1]основа!AM181</f>
        <v>42551</v>
      </c>
    </row>
    <row r="157" spans="226:227" x14ac:dyDescent="0.2">
      <c r="HR157" s="12"/>
      <c r="HS157" s="6">
        <f>[1]основа!AM182</f>
        <v>42551</v>
      </c>
    </row>
    <row r="158" spans="226:227" x14ac:dyDescent="0.2">
      <c r="HR158" s="12"/>
      <c r="HS158" s="6">
        <f>[1]основа!AM183</f>
        <v>42551</v>
      </c>
    </row>
    <row r="159" spans="226:227" x14ac:dyDescent="0.2">
      <c r="HR159" s="12"/>
      <c r="HS159" s="6">
        <f>[1]основа!AM184</f>
        <v>42551</v>
      </c>
    </row>
    <row r="160" spans="226:227" x14ac:dyDescent="0.2">
      <c r="HR160" s="12"/>
      <c r="HS160" s="6">
        <f>[1]основа!AM185</f>
        <v>42551</v>
      </c>
    </row>
    <row r="161" spans="226:227" x14ac:dyDescent="0.2">
      <c r="HR161" s="12"/>
      <c r="HS161" s="6">
        <f>[1]основа!AM186</f>
        <v>42551</v>
      </c>
    </row>
    <row r="162" spans="226:227" x14ac:dyDescent="0.2">
      <c r="HR162" s="12"/>
      <c r="HS162" s="6">
        <f>[1]основа!AM187</f>
        <v>42551</v>
      </c>
    </row>
    <row r="163" spans="226:227" x14ac:dyDescent="0.2">
      <c r="HR163" s="12"/>
      <c r="HS163" s="6">
        <f>[1]основа!AM188</f>
        <v>42551</v>
      </c>
    </row>
    <row r="164" spans="226:227" x14ac:dyDescent="0.2">
      <c r="HR164" s="12"/>
      <c r="HS164" s="6">
        <f>[1]основа!AM189</f>
        <v>42551</v>
      </c>
    </row>
    <row r="165" spans="226:227" x14ac:dyDescent="0.2">
      <c r="HR165" s="12"/>
      <c r="HS165" s="6">
        <f>[1]основа!AM190</f>
        <v>42551</v>
      </c>
    </row>
    <row r="166" spans="226:227" x14ac:dyDescent="0.2">
      <c r="HR166" s="12"/>
      <c r="HS166" s="6">
        <f>[1]основа!AM191</f>
        <v>42551</v>
      </c>
    </row>
    <row r="167" spans="226:227" x14ac:dyDescent="0.2">
      <c r="HR167" s="12"/>
      <c r="HS167" s="6">
        <f>[1]основа!AM192</f>
        <v>42551</v>
      </c>
    </row>
    <row r="168" spans="226:227" x14ac:dyDescent="0.2">
      <c r="HR168" s="12"/>
      <c r="HS168" s="6">
        <f>[1]основа!AM193</f>
        <v>42551</v>
      </c>
    </row>
    <row r="169" spans="226:227" x14ac:dyDescent="0.2">
      <c r="HR169" s="12"/>
      <c r="HS169" s="6">
        <f>[1]основа!AM194</f>
        <v>42551</v>
      </c>
    </row>
    <row r="170" spans="226:227" x14ac:dyDescent="0.2">
      <c r="HR170" s="12"/>
      <c r="HS170" s="6">
        <f>[1]основа!AM195</f>
        <v>42551</v>
      </c>
    </row>
    <row r="171" spans="226:227" x14ac:dyDescent="0.2">
      <c r="HR171" s="12"/>
      <c r="HS171" s="6">
        <f>[1]основа!AM196</f>
        <v>42551</v>
      </c>
    </row>
    <row r="172" spans="226:227" x14ac:dyDescent="0.2">
      <c r="HR172" s="12"/>
      <c r="HS172" s="6">
        <f>[1]основа!AM197</f>
        <v>42551</v>
      </c>
    </row>
    <row r="173" spans="226:227" x14ac:dyDescent="0.2">
      <c r="HR173" s="12"/>
      <c r="HS173" s="6">
        <f>[1]основа!AM198</f>
        <v>42551</v>
      </c>
    </row>
    <row r="174" spans="226:227" x14ac:dyDescent="0.2">
      <c r="HR174" s="12"/>
      <c r="HS174" s="6">
        <f>[1]основа!AM199</f>
        <v>42551</v>
      </c>
    </row>
    <row r="175" spans="226:227" x14ac:dyDescent="0.2">
      <c r="HR175" s="12"/>
      <c r="HS175" s="6">
        <f>[1]основа!AM200</f>
        <v>42551</v>
      </c>
    </row>
    <row r="176" spans="226:227" x14ac:dyDescent="0.2">
      <c r="HR176" s="12"/>
      <c r="HS176" s="6">
        <f>[1]основа!AM201</f>
        <v>42551</v>
      </c>
    </row>
    <row r="177" spans="226:227" x14ac:dyDescent="0.2">
      <c r="HR177" s="12"/>
      <c r="HS177" s="6">
        <f>[1]основа!AM202</f>
        <v>42551</v>
      </c>
    </row>
    <row r="178" spans="226:227" x14ac:dyDescent="0.2">
      <c r="HR178" s="12"/>
      <c r="HS178" s="6">
        <f>[1]основа!AM203</f>
        <v>42551</v>
      </c>
    </row>
    <row r="179" spans="226:227" x14ac:dyDescent="0.2">
      <c r="HR179" s="12"/>
      <c r="HS179" s="6">
        <f>[1]основа!AM204</f>
        <v>42551</v>
      </c>
    </row>
    <row r="180" spans="226:227" x14ac:dyDescent="0.2">
      <c r="HR180" s="12"/>
      <c r="HS180" s="6">
        <f>[1]основа!AM205</f>
        <v>42551</v>
      </c>
    </row>
    <row r="181" spans="226:227" x14ac:dyDescent="0.2">
      <c r="HR181" s="12"/>
      <c r="HS181" s="6">
        <f>[1]основа!AM206</f>
        <v>42551</v>
      </c>
    </row>
    <row r="182" spans="226:227" x14ac:dyDescent="0.2">
      <c r="HR182" s="12"/>
      <c r="HS182" s="6">
        <f>[1]основа!AM207</f>
        <v>42551</v>
      </c>
    </row>
    <row r="183" spans="226:227" x14ac:dyDescent="0.2">
      <c r="HR183" s="12"/>
      <c r="HS183" s="6">
        <f>[1]основа!AM208</f>
        <v>42551</v>
      </c>
    </row>
    <row r="184" spans="226:227" x14ac:dyDescent="0.2">
      <c r="HR184" s="12"/>
      <c r="HS184" s="6">
        <f>[1]основа!AM209</f>
        <v>42551</v>
      </c>
    </row>
    <row r="185" spans="226:227" x14ac:dyDescent="0.2">
      <c r="HR185" s="12"/>
      <c r="HS185" s="6">
        <f>[1]основа!AM210</f>
        <v>42551</v>
      </c>
    </row>
    <row r="186" spans="226:227" x14ac:dyDescent="0.2">
      <c r="HR186" s="12"/>
      <c r="HS186" s="6">
        <f>[1]основа!AM211</f>
        <v>42551</v>
      </c>
    </row>
    <row r="187" spans="226:227" x14ac:dyDescent="0.2">
      <c r="HR187" s="12"/>
      <c r="HS187" s="6">
        <f>[1]основа!AM212</f>
        <v>42551</v>
      </c>
    </row>
    <row r="188" spans="226:227" x14ac:dyDescent="0.2">
      <c r="HR188" s="12"/>
      <c r="HS188" s="6">
        <f>[1]основа!AM213</f>
        <v>42551</v>
      </c>
    </row>
    <row r="189" spans="226:227" x14ac:dyDescent="0.2">
      <c r="HR189" s="12"/>
      <c r="HS189" s="6">
        <f>[1]основа!AM214</f>
        <v>42551</v>
      </c>
    </row>
    <row r="190" spans="226:227" x14ac:dyDescent="0.2">
      <c r="HR190" s="12"/>
      <c r="HS190" s="6">
        <f>[1]основа!AM215</f>
        <v>42551</v>
      </c>
    </row>
    <row r="191" spans="226:227" x14ac:dyDescent="0.2">
      <c r="HR191" s="12"/>
      <c r="HS191" s="6">
        <f>[1]основа!AM216</f>
        <v>42551</v>
      </c>
    </row>
    <row r="192" spans="226:227" x14ac:dyDescent="0.2">
      <c r="HR192" s="12"/>
      <c r="HS192" s="6">
        <f>[1]основа!AM217</f>
        <v>42551</v>
      </c>
    </row>
    <row r="193" spans="226:227" x14ac:dyDescent="0.2">
      <c r="HR193" s="12"/>
      <c r="HS193" s="6">
        <f>[1]основа!AM218</f>
        <v>42551</v>
      </c>
    </row>
    <row r="194" spans="226:227" x14ac:dyDescent="0.2">
      <c r="HR194" s="12"/>
      <c r="HS194" s="6">
        <f>[1]основа!AM219</f>
        <v>42551</v>
      </c>
    </row>
    <row r="195" spans="226:227" x14ac:dyDescent="0.2">
      <c r="HR195" s="12"/>
      <c r="HS195" s="6">
        <f>[1]основа!AM220</f>
        <v>42551</v>
      </c>
    </row>
    <row r="196" spans="226:227" x14ac:dyDescent="0.2">
      <c r="HR196" s="12"/>
      <c r="HS196" s="6">
        <f>[1]основа!AM221</f>
        <v>42551</v>
      </c>
    </row>
    <row r="197" spans="226:227" x14ac:dyDescent="0.2">
      <c r="HR197" s="12"/>
      <c r="HS197" s="6">
        <f>[1]основа!AM222</f>
        <v>42551</v>
      </c>
    </row>
    <row r="198" spans="226:227" x14ac:dyDescent="0.2">
      <c r="HR198" s="12"/>
      <c r="HS198" s="6">
        <f>[1]основа!AM223</f>
        <v>42551</v>
      </c>
    </row>
    <row r="199" spans="226:227" x14ac:dyDescent="0.2">
      <c r="HR199" s="12"/>
      <c r="HS199" s="6">
        <f>[1]основа!AM224</f>
        <v>42551</v>
      </c>
    </row>
    <row r="200" spans="226:227" x14ac:dyDescent="0.2">
      <c r="HR200" s="12"/>
      <c r="HS200" s="6">
        <f>[1]основа!AM225</f>
        <v>42551</v>
      </c>
    </row>
    <row r="201" spans="226:227" x14ac:dyDescent="0.2">
      <c r="HR201" s="12"/>
      <c r="HS201" s="6">
        <f>[1]основа!AM226</f>
        <v>42551</v>
      </c>
    </row>
    <row r="202" spans="226:227" x14ac:dyDescent="0.2">
      <c r="HR202" s="12"/>
      <c r="HS202" s="6">
        <f>[1]основа!AM227</f>
        <v>42551</v>
      </c>
    </row>
    <row r="203" spans="226:227" x14ac:dyDescent="0.2">
      <c r="HR203" s="12"/>
      <c r="HS203" s="6">
        <f>[1]основа!AM228</f>
        <v>42551</v>
      </c>
    </row>
    <row r="204" spans="226:227" x14ac:dyDescent="0.2">
      <c r="HR204" s="12"/>
      <c r="HS204" s="6">
        <f>[1]основа!AM229</f>
        <v>42551</v>
      </c>
    </row>
    <row r="205" spans="226:227" x14ac:dyDescent="0.2">
      <c r="HR205" s="12"/>
      <c r="HS205" s="6">
        <f>[1]основа!AM230</f>
        <v>42551</v>
      </c>
    </row>
    <row r="206" spans="226:227" x14ac:dyDescent="0.2">
      <c r="HR206" s="12"/>
      <c r="HS206" s="6">
        <f>[1]основа!AM231</f>
        <v>42551</v>
      </c>
    </row>
    <row r="207" spans="226:227" x14ac:dyDescent="0.2">
      <c r="HR207" s="12"/>
      <c r="HS207" s="6">
        <f>[1]основа!AM232</f>
        <v>42551</v>
      </c>
    </row>
    <row r="208" spans="226:227" x14ac:dyDescent="0.2">
      <c r="HR208" s="12"/>
      <c r="HS208" s="6">
        <f>[1]основа!AM233</f>
        <v>42551</v>
      </c>
    </row>
    <row r="209" spans="226:227" x14ac:dyDescent="0.2">
      <c r="HR209" s="12"/>
      <c r="HS209" s="6">
        <f>[1]основа!AM234</f>
        <v>42551</v>
      </c>
    </row>
    <row r="210" spans="226:227" x14ac:dyDescent="0.2">
      <c r="HR210" s="12"/>
      <c r="HS210" s="6">
        <f>[1]основа!AM235</f>
        <v>42551</v>
      </c>
    </row>
    <row r="211" spans="226:227" x14ac:dyDescent="0.2">
      <c r="HR211" s="12"/>
      <c r="HS211" s="6">
        <f>[1]основа!AM236</f>
        <v>42551</v>
      </c>
    </row>
    <row r="212" spans="226:227" x14ac:dyDescent="0.2">
      <c r="HR212" s="12"/>
      <c r="HS212" s="6">
        <f>[1]основа!AM237</f>
        <v>42551</v>
      </c>
    </row>
    <row r="213" spans="226:227" x14ac:dyDescent="0.2">
      <c r="HR213" s="12"/>
      <c r="HS213" s="6">
        <f>[1]основа!AM238</f>
        <v>42551</v>
      </c>
    </row>
    <row r="214" spans="226:227" x14ac:dyDescent="0.2">
      <c r="HR214" s="12"/>
      <c r="HS214" s="6">
        <f>[1]основа!AM239</f>
        <v>42551</v>
      </c>
    </row>
    <row r="215" spans="226:227" x14ac:dyDescent="0.2">
      <c r="HR215" s="12"/>
      <c r="HS215" s="6">
        <f>[1]основа!AM240</f>
        <v>42551</v>
      </c>
    </row>
    <row r="216" spans="226:227" x14ac:dyDescent="0.2">
      <c r="HR216" s="12"/>
      <c r="HS216" s="6">
        <f>[1]основа!AM241</f>
        <v>42551</v>
      </c>
    </row>
    <row r="217" spans="226:227" x14ac:dyDescent="0.2">
      <c r="HR217" s="12"/>
      <c r="HS217" s="6">
        <f>[1]основа!AM242</f>
        <v>42551</v>
      </c>
    </row>
    <row r="218" spans="226:227" x14ac:dyDescent="0.2">
      <c r="HR218" s="12"/>
      <c r="HS218" s="6">
        <f>[1]основа!AM243</f>
        <v>42551</v>
      </c>
    </row>
    <row r="219" spans="226:227" x14ac:dyDescent="0.2">
      <c r="HR219" s="12"/>
      <c r="HS219" s="6">
        <f>[1]основа!AM244</f>
        <v>42551</v>
      </c>
    </row>
    <row r="220" spans="226:227" x14ac:dyDescent="0.2">
      <c r="HR220" s="12"/>
      <c r="HS220" s="6">
        <f>[1]основа!AM245</f>
        <v>42551</v>
      </c>
    </row>
    <row r="221" spans="226:227" x14ac:dyDescent="0.2">
      <c r="HR221" s="12"/>
      <c r="HS221" s="6">
        <f>[1]основа!AM246</f>
        <v>42551</v>
      </c>
    </row>
    <row r="222" spans="226:227" x14ac:dyDescent="0.2">
      <c r="HR222" s="12"/>
      <c r="HS222" s="6">
        <f>[1]основа!AM247</f>
        <v>42551</v>
      </c>
    </row>
    <row r="223" spans="226:227" x14ac:dyDescent="0.2">
      <c r="HR223" s="12"/>
      <c r="HS223" s="6">
        <f>[1]основа!AM248</f>
        <v>42551</v>
      </c>
    </row>
    <row r="224" spans="226:227" x14ac:dyDescent="0.2">
      <c r="HR224" s="12"/>
      <c r="HS224" s="6">
        <f>[1]основа!AM249</f>
        <v>42551</v>
      </c>
    </row>
    <row r="225" spans="226:227" x14ac:dyDescent="0.2">
      <c r="HR225" s="12"/>
      <c r="HS225" s="6">
        <f>[1]основа!AM250</f>
        <v>42551</v>
      </c>
    </row>
    <row r="226" spans="226:227" x14ac:dyDescent="0.2">
      <c r="HR226" s="12"/>
      <c r="HS226" s="6">
        <f>[1]основа!AM251</f>
        <v>42551</v>
      </c>
    </row>
    <row r="227" spans="226:227" x14ac:dyDescent="0.2">
      <c r="HR227" s="12"/>
      <c r="HS227" s="6">
        <f>[1]основа!AM252</f>
        <v>42551</v>
      </c>
    </row>
    <row r="228" spans="226:227" x14ac:dyDescent="0.2">
      <c r="HR228" s="12"/>
      <c r="HS228" s="6">
        <f>[1]основа!AM253</f>
        <v>42551</v>
      </c>
    </row>
    <row r="229" spans="226:227" x14ac:dyDescent="0.2">
      <c r="HR229" s="12"/>
      <c r="HS229" s="6">
        <f>[1]основа!AM254</f>
        <v>42551</v>
      </c>
    </row>
    <row r="230" spans="226:227" x14ac:dyDescent="0.2">
      <c r="HR230" s="12"/>
      <c r="HS230" s="6">
        <f>[1]основа!AM255</f>
        <v>42551</v>
      </c>
    </row>
    <row r="231" spans="226:227" x14ac:dyDescent="0.2">
      <c r="HR231" s="12"/>
      <c r="HS231" s="6">
        <f>[1]основа!AM256</f>
        <v>42551</v>
      </c>
    </row>
    <row r="232" spans="226:227" x14ac:dyDescent="0.2">
      <c r="HR232" s="12"/>
      <c r="HS232" s="6">
        <f>[1]основа!AM257</f>
        <v>42551</v>
      </c>
    </row>
    <row r="233" spans="226:227" x14ac:dyDescent="0.2">
      <c r="HR233" s="12"/>
      <c r="HS233" s="6">
        <f>[1]основа!AM258</f>
        <v>42551</v>
      </c>
    </row>
    <row r="234" spans="226:227" x14ac:dyDescent="0.2">
      <c r="HR234" s="12"/>
      <c r="HS234" s="6">
        <f>[1]основа!AM259</f>
        <v>42551</v>
      </c>
    </row>
    <row r="235" spans="226:227" x14ac:dyDescent="0.2">
      <c r="HR235" s="12"/>
      <c r="HS235" s="6">
        <f>[1]основа!AM260</f>
        <v>42551</v>
      </c>
    </row>
    <row r="236" spans="226:227" x14ac:dyDescent="0.2">
      <c r="HR236" s="12"/>
      <c r="HS236" s="6">
        <f>[1]основа!AM261</f>
        <v>42551</v>
      </c>
    </row>
    <row r="237" spans="226:227" x14ac:dyDescent="0.2">
      <c r="HR237" s="12"/>
      <c r="HS237" s="6">
        <f>[1]основа!AM262</f>
        <v>42551</v>
      </c>
    </row>
    <row r="238" spans="226:227" x14ac:dyDescent="0.2">
      <c r="HR238" s="12"/>
      <c r="HS238" s="6">
        <f>[1]основа!AM263</f>
        <v>42551</v>
      </c>
    </row>
    <row r="239" spans="226:227" x14ac:dyDescent="0.2">
      <c r="HR239" s="12"/>
      <c r="HS239" s="6">
        <f>[1]основа!AM264</f>
        <v>42551</v>
      </c>
    </row>
    <row r="240" spans="226:227" x14ac:dyDescent="0.2">
      <c r="HR240" s="12"/>
      <c r="HS240" s="6">
        <f>[1]основа!AM265</f>
        <v>42551</v>
      </c>
    </row>
    <row r="241" spans="226:227" x14ac:dyDescent="0.2">
      <c r="HR241" s="12"/>
      <c r="HS241" s="6">
        <f>[1]основа!AM266</f>
        <v>42551</v>
      </c>
    </row>
    <row r="242" spans="226:227" x14ac:dyDescent="0.2">
      <c r="HR242" s="12"/>
      <c r="HS242" s="6">
        <f>[1]основа!AM267</f>
        <v>42551</v>
      </c>
    </row>
    <row r="243" spans="226:227" x14ac:dyDescent="0.2">
      <c r="HR243" s="12"/>
      <c r="HS243" s="6">
        <f>[1]основа!AM268</f>
        <v>42551</v>
      </c>
    </row>
    <row r="244" spans="226:227" x14ac:dyDescent="0.2">
      <c r="HR244" s="12"/>
      <c r="HS244" s="6">
        <f>[1]основа!AM269</f>
        <v>42551</v>
      </c>
    </row>
    <row r="245" spans="226:227" x14ac:dyDescent="0.2">
      <c r="HR245" s="12"/>
      <c r="HS245" s="6">
        <f>[1]основа!AM270</f>
        <v>42551</v>
      </c>
    </row>
    <row r="246" spans="226:227" x14ac:dyDescent="0.2">
      <c r="HR246" s="12"/>
      <c r="HS246" s="6">
        <f>[1]основа!AM271</f>
        <v>42551</v>
      </c>
    </row>
    <row r="247" spans="226:227" x14ac:dyDescent="0.2">
      <c r="HR247" s="12"/>
      <c r="HS247" s="6">
        <f>[1]основа!AM272</f>
        <v>42551</v>
      </c>
    </row>
    <row r="248" spans="226:227" x14ac:dyDescent="0.2">
      <c r="HR248" s="12"/>
      <c r="HS248" s="6">
        <f>[1]основа!AM273</f>
        <v>42551</v>
      </c>
    </row>
    <row r="249" spans="226:227" x14ac:dyDescent="0.2">
      <c r="HR249" s="12"/>
      <c r="HS249" s="6">
        <f>[1]основа!AM274</f>
        <v>42551</v>
      </c>
    </row>
    <row r="250" spans="226:227" x14ac:dyDescent="0.2">
      <c r="HR250" s="12"/>
      <c r="HS250" s="6">
        <f>[1]основа!AM275</f>
        <v>42551</v>
      </c>
    </row>
    <row r="251" spans="226:227" x14ac:dyDescent="0.2">
      <c r="HR251" s="12"/>
      <c r="HS251" s="6">
        <f>[1]основа!AM276</f>
        <v>42551</v>
      </c>
    </row>
    <row r="252" spans="226:227" x14ac:dyDescent="0.2">
      <c r="HR252" s="12"/>
      <c r="HS252" s="6">
        <f>[1]основа!AM277</f>
        <v>42551</v>
      </c>
    </row>
    <row r="253" spans="226:227" x14ac:dyDescent="0.2">
      <c r="HR253" s="12"/>
      <c r="HS253" s="6">
        <f>[1]основа!AM278</f>
        <v>42551</v>
      </c>
    </row>
    <row r="254" spans="226:227" x14ac:dyDescent="0.2">
      <c r="HR254" s="12"/>
      <c r="HS254" s="6">
        <f>[1]основа!AM279</f>
        <v>42551</v>
      </c>
    </row>
    <row r="255" spans="226:227" x14ac:dyDescent="0.2">
      <c r="HR255" s="12"/>
      <c r="HS255" s="6">
        <f>[1]основа!AM280</f>
        <v>42551</v>
      </c>
    </row>
    <row r="256" spans="226:227" x14ac:dyDescent="0.2">
      <c r="HR256" s="12"/>
      <c r="HS256" s="6">
        <f>[1]основа!AM281</f>
        <v>42551</v>
      </c>
    </row>
    <row r="257" spans="226:227" x14ac:dyDescent="0.2">
      <c r="HR257" s="12"/>
      <c r="HS257" s="6">
        <f>[1]основа!AM282</f>
        <v>42551</v>
      </c>
    </row>
    <row r="258" spans="226:227" x14ac:dyDescent="0.2">
      <c r="HR258" s="12"/>
      <c r="HS258" s="6">
        <f>[1]основа!AM283</f>
        <v>42551</v>
      </c>
    </row>
    <row r="259" spans="226:227" x14ac:dyDescent="0.2">
      <c r="HR259" s="12"/>
      <c r="HS259" s="6">
        <f>[1]основа!AM284</f>
        <v>42551</v>
      </c>
    </row>
    <row r="260" spans="226:227" x14ac:dyDescent="0.2">
      <c r="HR260" s="12"/>
      <c r="HS260" s="6">
        <f>[1]основа!AM285</f>
        <v>42551</v>
      </c>
    </row>
    <row r="261" spans="226:227" x14ac:dyDescent="0.2">
      <c r="HR261" s="12"/>
      <c r="HS261" s="6">
        <f>[1]основа!AM286</f>
        <v>42551</v>
      </c>
    </row>
    <row r="262" spans="226:227" x14ac:dyDescent="0.2">
      <c r="HR262" s="12"/>
      <c r="HS262" s="6">
        <f>[1]основа!AM287</f>
        <v>42551</v>
      </c>
    </row>
    <row r="263" spans="226:227" x14ac:dyDescent="0.2">
      <c r="HR263" s="12"/>
      <c r="HS263" s="6">
        <f>[1]основа!AM288</f>
        <v>42551</v>
      </c>
    </row>
    <row r="264" spans="226:227" x14ac:dyDescent="0.2">
      <c r="HR264" s="12"/>
      <c r="HS264" s="6">
        <f>[1]основа!AM289</f>
        <v>42551</v>
      </c>
    </row>
    <row r="265" spans="226:227" x14ac:dyDescent="0.2">
      <c r="HR265" s="12"/>
      <c r="HS265" s="6">
        <f>[1]основа!AM290</f>
        <v>42551</v>
      </c>
    </row>
    <row r="266" spans="226:227" x14ac:dyDescent="0.2">
      <c r="HR266" s="12"/>
      <c r="HS266" s="6">
        <f>[1]основа!AM291</f>
        <v>42551</v>
      </c>
    </row>
    <row r="267" spans="226:227" x14ac:dyDescent="0.2">
      <c r="HR267" s="12"/>
      <c r="HS267" s="6">
        <f>[1]основа!AM292</f>
        <v>42551</v>
      </c>
    </row>
    <row r="268" spans="226:227" x14ac:dyDescent="0.2">
      <c r="HR268" s="12"/>
      <c r="HS268" s="6">
        <f>[1]основа!AM293</f>
        <v>42551</v>
      </c>
    </row>
    <row r="269" spans="226:227" x14ac:dyDescent="0.2">
      <c r="HR269" s="12"/>
      <c r="HS269" s="6">
        <f>[1]основа!AM294</f>
        <v>42551</v>
      </c>
    </row>
    <row r="270" spans="226:227" x14ac:dyDescent="0.2">
      <c r="HR270" s="12"/>
      <c r="HS270" s="6">
        <f>[1]основа!AM295</f>
        <v>42551</v>
      </c>
    </row>
    <row r="271" spans="226:227" x14ac:dyDescent="0.2">
      <c r="HR271" s="12"/>
      <c r="HS271" s="6">
        <f>[1]основа!AM296</f>
        <v>42551</v>
      </c>
    </row>
    <row r="272" spans="226:227" x14ac:dyDescent="0.2">
      <c r="HR272" s="12"/>
      <c r="HS272" s="6">
        <f>[1]основа!AM297</f>
        <v>42551</v>
      </c>
    </row>
    <row r="273" spans="226:227" x14ac:dyDescent="0.2">
      <c r="HR273" s="12"/>
      <c r="HS273" s="6">
        <f>[1]основа!AM298</f>
        <v>42551</v>
      </c>
    </row>
    <row r="274" spans="226:227" x14ac:dyDescent="0.2">
      <c r="HR274" s="12"/>
      <c r="HS274" s="6">
        <f>[1]основа!AM299</f>
        <v>42551</v>
      </c>
    </row>
    <row r="275" spans="226:227" x14ac:dyDescent="0.2">
      <c r="HR275" s="12"/>
      <c r="HS275" s="6">
        <f>[1]основа!AM300</f>
        <v>42551</v>
      </c>
    </row>
    <row r="276" spans="226:227" x14ac:dyDescent="0.2">
      <c r="HR276" s="12"/>
      <c r="HS276" s="6">
        <f>[1]основа!AM301</f>
        <v>42551</v>
      </c>
    </row>
    <row r="277" spans="226:227" x14ac:dyDescent="0.2">
      <c r="HR277" s="12"/>
      <c r="HS277" s="6">
        <f>[1]основа!AM302</f>
        <v>42551</v>
      </c>
    </row>
    <row r="278" spans="226:227" x14ac:dyDescent="0.2">
      <c r="HR278" s="12"/>
      <c r="HS278" s="6">
        <f>[1]основа!AM303</f>
        <v>42551</v>
      </c>
    </row>
    <row r="279" spans="226:227" x14ac:dyDescent="0.2">
      <c r="HR279" s="12"/>
      <c r="HS279" s="6">
        <f>[1]основа!AM304</f>
        <v>42551</v>
      </c>
    </row>
    <row r="280" spans="226:227" x14ac:dyDescent="0.2">
      <c r="HR280" s="12"/>
      <c r="HS280" s="6">
        <f>[1]основа!AM305</f>
        <v>42551</v>
      </c>
    </row>
    <row r="281" spans="226:227" x14ac:dyDescent="0.2">
      <c r="HR281" s="12"/>
      <c r="HS281" s="6">
        <f>[1]основа!AM306</f>
        <v>42551</v>
      </c>
    </row>
  </sheetData>
  <sheetProtection formatColumns="0" autoFilter="0"/>
  <mergeCells count="2">
    <mergeCell ref="F45:G45"/>
    <mergeCell ref="A1:G1"/>
  </mergeCells>
  <conditionalFormatting sqref="C1:G5 A2:B5 A23:B29 A14:B19 A1:G1 A10 A20:G22 B26:G28 B35:G37 C40:G50 A32:B32 A40:G42 H31 A35:B50 A33:A34 A7:B7 A11:G13 A31">
    <cfRule type="cellIs" dxfId="1699" priority="793" operator="equal">
      <formula>0</formula>
    </cfRule>
  </conditionalFormatting>
  <conditionalFormatting sqref="A45:A47">
    <cfRule type="cellIs" dxfId="1698" priority="789" operator="equal">
      <formula>0</formula>
    </cfRule>
  </conditionalFormatting>
  <conditionalFormatting sqref="A14:B19 A7:B7 A38:B39 A23:B25 A29:B29 A10 A20:G22 A26:G28 A32:B32 A35:G37 A33:A34 A11:G13 A31">
    <cfRule type="cellIs" dxfId="1697" priority="788" stopIfTrue="1" operator="equal">
      <formula>0</formula>
    </cfRule>
  </conditionalFormatting>
  <conditionalFormatting sqref="A1">
    <cfRule type="cellIs" dxfId="1696" priority="760" operator="equal">
      <formula>0</formula>
    </cfRule>
  </conditionalFormatting>
  <conditionalFormatting sqref="A1">
    <cfRule type="cellIs" dxfId="1695" priority="758" operator="equal">
      <formula>0</formula>
    </cfRule>
  </conditionalFormatting>
  <conditionalFormatting sqref="A17">
    <cfRule type="cellIs" dxfId="1694" priority="719" operator="equal">
      <formula>0</formula>
    </cfRule>
  </conditionalFormatting>
  <conditionalFormatting sqref="A17">
    <cfRule type="cellIs" dxfId="1693" priority="718" stopIfTrue="1" operator="equal">
      <formula>0</formula>
    </cfRule>
  </conditionalFormatting>
  <conditionalFormatting sqref="A17">
    <cfRule type="cellIs" dxfId="1692" priority="716" stopIfTrue="1" operator="equal">
      <formula>0</formula>
    </cfRule>
  </conditionalFormatting>
  <conditionalFormatting sqref="A17">
    <cfRule type="cellIs" dxfId="1691" priority="714" stopIfTrue="1" operator="equal">
      <formula>0</formula>
    </cfRule>
  </conditionalFormatting>
  <conditionalFormatting sqref="E45:G47">
    <cfRule type="cellIs" dxfId="1690" priority="656" operator="equal">
      <formula>0</formula>
    </cfRule>
  </conditionalFormatting>
  <conditionalFormatting sqref="E45:F45">
    <cfRule type="cellIs" dxfId="1689" priority="655" operator="equal">
      <formula>0</formula>
    </cfRule>
  </conditionalFormatting>
  <conditionalFormatting sqref="E47:F47">
    <cfRule type="cellIs" dxfId="1688" priority="654" operator="equal">
      <formula>0</formula>
    </cfRule>
  </conditionalFormatting>
  <conditionalFormatting sqref="E45:G47">
    <cfRule type="cellIs" dxfId="1687" priority="653" operator="equal">
      <formula>0</formula>
    </cfRule>
  </conditionalFormatting>
  <conditionalFormatting sqref="E45:F45">
    <cfRule type="cellIs" dxfId="1686" priority="652" operator="equal">
      <formula>0</formula>
    </cfRule>
  </conditionalFormatting>
  <conditionalFormatting sqref="E47:F47">
    <cfRule type="cellIs" dxfId="1685" priority="651" operator="equal">
      <formula>0</formula>
    </cfRule>
  </conditionalFormatting>
  <conditionalFormatting sqref="E45:G47">
    <cfRule type="cellIs" dxfId="1684" priority="650" operator="equal">
      <formula>0</formula>
    </cfRule>
  </conditionalFormatting>
  <conditionalFormatting sqref="E45:F45">
    <cfRule type="cellIs" dxfId="1683" priority="649" operator="equal">
      <formula>0</formula>
    </cfRule>
  </conditionalFormatting>
  <conditionalFormatting sqref="E47:F47">
    <cfRule type="cellIs" dxfId="1682" priority="648" operator="equal">
      <formula>0</formula>
    </cfRule>
  </conditionalFormatting>
  <conditionalFormatting sqref="A1">
    <cfRule type="cellIs" dxfId="1681" priority="646" operator="equal">
      <formula>0</formula>
    </cfRule>
  </conditionalFormatting>
  <conditionalFormatting sqref="A1">
    <cfRule type="cellIs" dxfId="1680" priority="641" operator="equal">
      <formula>0</formula>
    </cfRule>
  </conditionalFormatting>
  <conditionalFormatting sqref="A17">
    <cfRule type="cellIs" dxfId="1679" priority="547" stopIfTrue="1" operator="equal">
      <formula>0</formula>
    </cfRule>
  </conditionalFormatting>
  <conditionalFormatting sqref="C24:G24 A31">
    <cfRule type="expression" dxfId="1678" priority="437" stopIfTrue="1">
      <formula>$IK25&lt;$IJ$1</formula>
    </cfRule>
  </conditionalFormatting>
  <conditionalFormatting sqref="C15:G15">
    <cfRule type="cellIs" dxfId="1677" priority="403" operator="equal">
      <formula>0</formula>
    </cfRule>
  </conditionalFormatting>
  <conditionalFormatting sqref="C15:G15">
    <cfRule type="cellIs" dxfId="1676" priority="402" stopIfTrue="1" operator="equal">
      <formula>0</formula>
    </cfRule>
  </conditionalFormatting>
  <conditionalFormatting sqref="A1:G1 A10 A18:B19 A22:G22 A25:B25 A7:B7 A16:B16 A33:A34 A11:G11">
    <cfRule type="expression" dxfId="1675" priority="393" stopIfTrue="1">
      <formula>#REF!&lt;#REF!</formula>
    </cfRule>
  </conditionalFormatting>
  <conditionalFormatting sqref="C24:G24">
    <cfRule type="cellIs" dxfId="1674" priority="388" operator="equal">
      <formula>0</formula>
    </cfRule>
  </conditionalFormatting>
  <conditionalFormatting sqref="C24:G24">
    <cfRule type="cellIs" dxfId="1673" priority="387" stopIfTrue="1" operator="equal">
      <formula>0</formula>
    </cfRule>
  </conditionalFormatting>
  <conditionalFormatting sqref="C24:G24">
    <cfRule type="cellIs" dxfId="1672" priority="385" stopIfTrue="1" operator="equal">
      <formula>0</formula>
    </cfRule>
  </conditionalFormatting>
  <conditionalFormatting sqref="C24:G24">
    <cfRule type="cellIs" dxfId="1671" priority="384" operator="equal">
      <formula>0</formula>
    </cfRule>
  </conditionalFormatting>
  <conditionalFormatting sqref="C24:G24">
    <cfRule type="cellIs" dxfId="1670" priority="383" stopIfTrue="1" operator="equal">
      <formula>0</formula>
    </cfRule>
  </conditionalFormatting>
  <conditionalFormatting sqref="C24:G24">
    <cfRule type="cellIs" dxfId="1669" priority="382" stopIfTrue="1" operator="equal">
      <formula>0</formula>
    </cfRule>
  </conditionalFormatting>
  <conditionalFormatting sqref="C24:G24">
    <cfRule type="cellIs" dxfId="1668" priority="381" stopIfTrue="1" operator="equal">
      <formula>0</formula>
    </cfRule>
  </conditionalFormatting>
  <conditionalFormatting sqref="F38">
    <cfRule type="cellIs" dxfId="1667" priority="337" stopIfTrue="1" operator="equal">
      <formula>0</formula>
    </cfRule>
  </conditionalFormatting>
  <conditionalFormatting sqref="G38">
    <cfRule type="cellIs" dxfId="1666" priority="336" stopIfTrue="1" operator="equal">
      <formula>0</formula>
    </cfRule>
  </conditionalFormatting>
  <conditionalFormatting sqref="C29:G29">
    <cfRule type="cellIs" dxfId="1665" priority="376" operator="equal">
      <formula>0</formula>
    </cfRule>
  </conditionalFormatting>
  <conditionalFormatting sqref="C29:G29">
    <cfRule type="cellIs" dxfId="1664" priority="375" stopIfTrue="1" operator="equal">
      <formula>0</formula>
    </cfRule>
  </conditionalFormatting>
  <conditionalFormatting sqref="C29:G29">
    <cfRule type="cellIs" dxfId="1663" priority="373" stopIfTrue="1" operator="equal">
      <formula>0</formula>
    </cfRule>
  </conditionalFormatting>
  <conditionalFormatting sqref="C39:G39">
    <cfRule type="cellIs" dxfId="1662" priority="334" operator="equal">
      <formula>0</formula>
    </cfRule>
  </conditionalFormatting>
  <conditionalFormatting sqref="C39:G39">
    <cfRule type="cellIs" dxfId="1661" priority="333" stopIfTrue="1" operator="equal">
      <formula>0</formula>
    </cfRule>
  </conditionalFormatting>
  <conditionalFormatting sqref="C38:G38">
    <cfRule type="cellIs" dxfId="1660" priority="341" stopIfTrue="1" operator="equal">
      <formula>0</formula>
    </cfRule>
  </conditionalFormatting>
  <conditionalFormatting sqref="E38">
    <cfRule type="cellIs" dxfId="1659" priority="338" stopIfTrue="1" operator="equal">
      <formula>0</formula>
    </cfRule>
  </conditionalFormatting>
  <conditionalFormatting sqref="C38:G38">
    <cfRule type="cellIs" dxfId="1658" priority="342" operator="equal">
      <formula>0</formula>
    </cfRule>
  </conditionalFormatting>
  <conditionalFormatting sqref="D38">
    <cfRule type="cellIs" dxfId="1657" priority="339" stopIfTrue="1" operator="equal">
      <formula>0</formula>
    </cfRule>
  </conditionalFormatting>
  <conditionalFormatting sqref="C39:G39">
    <cfRule type="expression" dxfId="1656" priority="335" stopIfTrue="1">
      <formula>#REF!&lt;$IJ$1</formula>
    </cfRule>
  </conditionalFormatting>
  <conditionalFormatting sqref="A15:G15 A12:G13 A24:B24 A17:B17 A32:B32 A14:B14 A20:G21 A26:G29 A35:G38 A40:G42">
    <cfRule type="expression" dxfId="1655" priority="2624" stopIfTrue="1">
      <formula>$IK13&lt;#REF!</formula>
    </cfRule>
  </conditionalFormatting>
  <conditionalFormatting sqref="A1">
    <cfRule type="expression" dxfId="1654" priority="2661" stopIfTrue="1">
      <formula>#REF!&lt;#REF!</formula>
    </cfRule>
  </conditionalFormatting>
  <conditionalFormatting sqref="D19:G19">
    <cfRule type="cellIs" dxfId="1653" priority="127" stopIfTrue="1" operator="equal">
      <formula>0</formula>
    </cfRule>
  </conditionalFormatting>
  <conditionalFormatting sqref="C18">
    <cfRule type="cellIs" dxfId="1652" priority="135" stopIfTrue="1" operator="equal">
      <formula>0</formula>
    </cfRule>
  </conditionalFormatting>
  <conditionalFormatting sqref="D18:G18">
    <cfRule type="cellIs" dxfId="1651" priority="134" operator="equal">
      <formula>0</formula>
    </cfRule>
  </conditionalFormatting>
  <conditionalFormatting sqref="D18:G18">
    <cfRule type="cellIs" dxfId="1650" priority="133" stopIfTrue="1" operator="equal">
      <formula>0</formula>
    </cfRule>
  </conditionalFormatting>
  <conditionalFormatting sqref="D19:G19">
    <cfRule type="cellIs" dxfId="1649" priority="126" stopIfTrue="1" operator="equal">
      <formula>0</formula>
    </cfRule>
  </conditionalFormatting>
  <conditionalFormatting sqref="D19:G19">
    <cfRule type="cellIs" dxfId="1648" priority="124" stopIfTrue="1" operator="equal">
      <formula>0</formula>
    </cfRule>
  </conditionalFormatting>
  <conditionalFormatting sqref="D19:G19">
    <cfRule type="cellIs" dxfId="1647" priority="122" stopIfTrue="1" operator="equal">
      <formula>0</formula>
    </cfRule>
  </conditionalFormatting>
  <conditionalFormatting sqref="D19:G19">
    <cfRule type="cellIs" dxfId="1646" priority="120" stopIfTrue="1" operator="equal">
      <formula>0</formula>
    </cfRule>
  </conditionalFormatting>
  <conditionalFormatting sqref="C23">
    <cfRule type="cellIs" dxfId="1645" priority="117" stopIfTrue="1" operator="equal">
      <formula>0</formula>
    </cfRule>
  </conditionalFormatting>
  <conditionalFormatting sqref="D23">
    <cfRule type="cellIs" dxfId="1644" priority="116" operator="equal">
      <formula>0</formula>
    </cfRule>
  </conditionalFormatting>
  <conditionalFormatting sqref="D23">
    <cfRule type="cellIs" dxfId="1643" priority="115" stopIfTrue="1" operator="equal">
      <formula>0</formula>
    </cfRule>
  </conditionalFormatting>
  <conditionalFormatting sqref="E23">
    <cfRule type="cellIs" dxfId="1642" priority="113" stopIfTrue="1" operator="equal">
      <formula>0</formula>
    </cfRule>
  </conditionalFormatting>
  <conditionalFormatting sqref="F23">
    <cfRule type="cellIs" dxfId="1641" priority="112" operator="equal">
      <formula>0</formula>
    </cfRule>
  </conditionalFormatting>
  <conditionalFormatting sqref="F23">
    <cfRule type="cellIs" dxfId="1640" priority="111" stopIfTrue="1" operator="equal">
      <formula>0</formula>
    </cfRule>
  </conditionalFormatting>
  <conditionalFormatting sqref="G23">
    <cfRule type="cellIs" dxfId="1639" priority="109" stopIfTrue="1" operator="equal">
      <formula>0</formula>
    </cfRule>
  </conditionalFormatting>
  <conditionalFormatting sqref="C25:G25">
    <cfRule type="cellIs" dxfId="1638" priority="107" operator="equal">
      <formula>0</formula>
    </cfRule>
  </conditionalFormatting>
  <conditionalFormatting sqref="C25:G25">
    <cfRule type="cellIs" dxfId="1637" priority="106" stopIfTrue="1" operator="equal">
      <formula>0</formula>
    </cfRule>
  </conditionalFormatting>
  <conditionalFormatting sqref="C25:G25">
    <cfRule type="cellIs" dxfId="1636" priority="105" stopIfTrue="1" operator="equal">
      <formula>0</formula>
    </cfRule>
  </conditionalFormatting>
  <conditionalFormatting sqref="C16">
    <cfRule type="cellIs" dxfId="1635" priority="178" stopIfTrue="1" operator="equal">
      <formula>0</formula>
    </cfRule>
  </conditionalFormatting>
  <conditionalFormatting sqref="A23:B23">
    <cfRule type="expression" dxfId="1634" priority="4363" stopIfTrue="1">
      <formula>$IK25&lt;$IJ$1</formula>
    </cfRule>
  </conditionalFormatting>
  <conditionalFormatting sqref="A8:B8">
    <cfRule type="cellIs" dxfId="1633" priority="208" operator="equal">
      <formula>0</formula>
    </cfRule>
  </conditionalFormatting>
  <conditionalFormatting sqref="A8:B8">
    <cfRule type="cellIs" dxfId="1632" priority="207" stopIfTrue="1" operator="equal">
      <formula>0</formula>
    </cfRule>
  </conditionalFormatting>
  <conditionalFormatting sqref="A8:B8">
    <cfRule type="expression" dxfId="1631" priority="209" stopIfTrue="1">
      <formula>$IK10&lt;#REF!</formula>
    </cfRule>
  </conditionalFormatting>
  <conditionalFormatting sqref="C7:G7">
    <cfRule type="cellIs" dxfId="1630" priority="205" operator="equal">
      <formula>0</formula>
    </cfRule>
  </conditionalFormatting>
  <conditionalFormatting sqref="C7:G7">
    <cfRule type="cellIs" dxfId="1629" priority="204" stopIfTrue="1" operator="equal">
      <formula>0</formula>
    </cfRule>
  </conditionalFormatting>
  <conditionalFormatting sqref="C7:G7">
    <cfRule type="expression" dxfId="1628" priority="206" stopIfTrue="1">
      <formula>#REF!&lt;#REF!</formula>
    </cfRule>
  </conditionalFormatting>
  <conditionalFormatting sqref="C8:G8">
    <cfRule type="cellIs" dxfId="1627" priority="202" operator="equal">
      <formula>0</formula>
    </cfRule>
  </conditionalFormatting>
  <conditionalFormatting sqref="C8:G8">
    <cfRule type="cellIs" dxfId="1626" priority="201" stopIfTrue="1" operator="equal">
      <formula>0</formula>
    </cfRule>
  </conditionalFormatting>
  <conditionalFormatting sqref="C8:G8">
    <cfRule type="expression" dxfId="1625" priority="203" stopIfTrue="1">
      <formula>$IK10&lt;#REF!</formula>
    </cfRule>
  </conditionalFormatting>
  <conditionalFormatting sqref="C16">
    <cfRule type="cellIs" dxfId="1624" priority="181" operator="equal">
      <formula>0</formula>
    </cfRule>
  </conditionalFormatting>
  <conditionalFormatting sqref="C16">
    <cfRule type="cellIs" dxfId="1623" priority="180" stopIfTrue="1" operator="equal">
      <formula>0</formula>
    </cfRule>
  </conditionalFormatting>
  <conditionalFormatting sqref="C14:G14">
    <cfRule type="cellIs" dxfId="1622" priority="188" stopIfTrue="1" operator="equal">
      <formula>0</formula>
    </cfRule>
  </conditionalFormatting>
  <conditionalFormatting sqref="C14:G14">
    <cfRule type="cellIs" dxfId="1621" priority="196" operator="equal">
      <formula>0</formula>
    </cfRule>
  </conditionalFormatting>
  <conditionalFormatting sqref="C14:G14">
    <cfRule type="cellIs" dxfId="1620" priority="195" stopIfTrue="1" operator="equal">
      <formula>0</formula>
    </cfRule>
  </conditionalFormatting>
  <conditionalFormatting sqref="C14:G14">
    <cfRule type="cellIs" dxfId="1619" priority="194" stopIfTrue="1" operator="equal">
      <formula>0</formula>
    </cfRule>
  </conditionalFormatting>
  <conditionalFormatting sqref="C14:G14">
    <cfRule type="cellIs" dxfId="1618" priority="193" stopIfTrue="1" operator="equal">
      <formula>0</formula>
    </cfRule>
  </conditionalFormatting>
  <conditionalFormatting sqref="C14:G14">
    <cfRule type="cellIs" dxfId="1617" priority="192" stopIfTrue="1" operator="equal">
      <formula>0</formula>
    </cfRule>
  </conditionalFormatting>
  <conditionalFormatting sqref="C14:G14">
    <cfRule type="cellIs" dxfId="1616" priority="191" operator="equal">
      <formula>0</formula>
    </cfRule>
  </conditionalFormatting>
  <conditionalFormatting sqref="C14:G14">
    <cfRule type="cellIs" dxfId="1615" priority="190" stopIfTrue="1" operator="equal">
      <formula>0</formula>
    </cfRule>
  </conditionalFormatting>
  <conditionalFormatting sqref="C14:G14">
    <cfRule type="cellIs" dxfId="1614" priority="189" stopIfTrue="1" operator="equal">
      <formula>0</formula>
    </cfRule>
  </conditionalFormatting>
  <conditionalFormatting sqref="C14:G14">
    <cfRule type="expression" dxfId="1613" priority="197" stopIfTrue="1">
      <formula>$IK15&lt;#REF!</formula>
    </cfRule>
  </conditionalFormatting>
  <conditionalFormatting sqref="C16">
    <cfRule type="cellIs" dxfId="1612" priority="182" stopIfTrue="1" operator="equal">
      <formula>0</formula>
    </cfRule>
  </conditionalFormatting>
  <conditionalFormatting sqref="G16">
    <cfRule type="cellIs" dxfId="1611" priority="142" stopIfTrue="1" operator="equal">
      <formula>0</formula>
    </cfRule>
  </conditionalFormatting>
  <conditionalFormatting sqref="D16">
    <cfRule type="cellIs" dxfId="1610" priority="170" stopIfTrue="1" operator="equal">
      <formula>0</formula>
    </cfRule>
  </conditionalFormatting>
  <conditionalFormatting sqref="D16">
    <cfRule type="cellIs" dxfId="1609" priority="177" operator="equal">
      <formula>0</formula>
    </cfRule>
  </conditionalFormatting>
  <conditionalFormatting sqref="D16">
    <cfRule type="cellIs" dxfId="1608" priority="176" stopIfTrue="1" operator="equal">
      <formula>0</formula>
    </cfRule>
  </conditionalFormatting>
  <conditionalFormatting sqref="D16">
    <cfRule type="cellIs" dxfId="1607" priority="174" stopIfTrue="1" operator="equal">
      <formula>0</formula>
    </cfRule>
  </conditionalFormatting>
  <conditionalFormatting sqref="C16">
    <cfRule type="cellIs" dxfId="1606" priority="186" operator="equal">
      <formula>0</formula>
    </cfRule>
  </conditionalFormatting>
  <conditionalFormatting sqref="C16">
    <cfRule type="cellIs" dxfId="1605" priority="185" stopIfTrue="1" operator="equal">
      <formula>0</formula>
    </cfRule>
  </conditionalFormatting>
  <conditionalFormatting sqref="C16">
    <cfRule type="cellIs" dxfId="1604" priority="184" stopIfTrue="1" operator="equal">
      <formula>0</formula>
    </cfRule>
  </conditionalFormatting>
  <conditionalFormatting sqref="C16">
    <cfRule type="cellIs" dxfId="1603" priority="183" stopIfTrue="1" operator="equal">
      <formula>0</formula>
    </cfRule>
  </conditionalFormatting>
  <conditionalFormatting sqref="C16">
    <cfRule type="cellIs" dxfId="1602" priority="179" stopIfTrue="1" operator="equal">
      <formula>0</formula>
    </cfRule>
  </conditionalFormatting>
  <conditionalFormatting sqref="D16">
    <cfRule type="cellIs" dxfId="1601" priority="175" stopIfTrue="1" operator="equal">
      <formula>0</formula>
    </cfRule>
  </conditionalFormatting>
  <conditionalFormatting sqref="D16">
    <cfRule type="cellIs" dxfId="1600" priority="173" stopIfTrue="1" operator="equal">
      <formula>0</formula>
    </cfRule>
  </conditionalFormatting>
  <conditionalFormatting sqref="D16">
    <cfRule type="cellIs" dxfId="1599" priority="172" operator="equal">
      <formula>0</formula>
    </cfRule>
  </conditionalFormatting>
  <conditionalFormatting sqref="D16">
    <cfRule type="cellIs" dxfId="1598" priority="171" stopIfTrue="1" operator="equal">
      <formula>0</formula>
    </cfRule>
  </conditionalFormatting>
  <conditionalFormatting sqref="D16">
    <cfRule type="cellIs" dxfId="1597" priority="169" stopIfTrue="1" operator="equal">
      <formula>0</formula>
    </cfRule>
  </conditionalFormatting>
  <conditionalFormatting sqref="E16">
    <cfRule type="cellIs" dxfId="1596" priority="168" operator="equal">
      <formula>0</formula>
    </cfRule>
  </conditionalFormatting>
  <conditionalFormatting sqref="E16">
    <cfRule type="cellIs" dxfId="1595" priority="167" stopIfTrue="1" operator="equal">
      <formula>0</formula>
    </cfRule>
  </conditionalFormatting>
  <conditionalFormatting sqref="E16">
    <cfRule type="cellIs" dxfId="1594" priority="166" stopIfTrue="1" operator="equal">
      <formula>0</formula>
    </cfRule>
  </conditionalFormatting>
  <conditionalFormatting sqref="E16">
    <cfRule type="cellIs" dxfId="1593" priority="165" stopIfTrue="1" operator="equal">
      <formula>0</formula>
    </cfRule>
  </conditionalFormatting>
  <conditionalFormatting sqref="E16">
    <cfRule type="cellIs" dxfId="1592" priority="164" stopIfTrue="1" operator="equal">
      <formula>0</formula>
    </cfRule>
  </conditionalFormatting>
  <conditionalFormatting sqref="E16">
    <cfRule type="cellIs" dxfId="1591" priority="163" operator="equal">
      <formula>0</formula>
    </cfRule>
  </conditionalFormatting>
  <conditionalFormatting sqref="E16">
    <cfRule type="cellIs" dxfId="1590" priority="162" stopIfTrue="1" operator="equal">
      <formula>0</formula>
    </cfRule>
  </conditionalFormatting>
  <conditionalFormatting sqref="E16">
    <cfRule type="cellIs" dxfId="1589" priority="161" stopIfTrue="1" operator="equal">
      <formula>0</formula>
    </cfRule>
  </conditionalFormatting>
  <conditionalFormatting sqref="E16">
    <cfRule type="cellIs" dxfId="1588" priority="160" stopIfTrue="1" operator="equal">
      <formula>0</formula>
    </cfRule>
  </conditionalFormatting>
  <conditionalFormatting sqref="F16">
    <cfRule type="cellIs" dxfId="1587" priority="159" operator="equal">
      <formula>0</formula>
    </cfRule>
  </conditionalFormatting>
  <conditionalFormatting sqref="F16">
    <cfRule type="cellIs" dxfId="1586" priority="158" stopIfTrue="1" operator="equal">
      <formula>0</formula>
    </cfRule>
  </conditionalFormatting>
  <conditionalFormatting sqref="F16">
    <cfRule type="cellIs" dxfId="1585" priority="157" stopIfTrue="1" operator="equal">
      <formula>0</formula>
    </cfRule>
  </conditionalFormatting>
  <conditionalFormatting sqref="F16">
    <cfRule type="cellIs" dxfId="1584" priority="156" stopIfTrue="1" operator="equal">
      <formula>0</formula>
    </cfRule>
  </conditionalFormatting>
  <conditionalFormatting sqref="F16">
    <cfRule type="cellIs" dxfId="1583" priority="155" stopIfTrue="1" operator="equal">
      <formula>0</formula>
    </cfRule>
  </conditionalFormatting>
  <conditionalFormatting sqref="F16">
    <cfRule type="cellIs" dxfId="1582" priority="154" operator="equal">
      <formula>0</formula>
    </cfRule>
  </conditionalFormatting>
  <conditionalFormatting sqref="F16">
    <cfRule type="cellIs" dxfId="1581" priority="153" stopIfTrue="1" operator="equal">
      <formula>0</formula>
    </cfRule>
  </conditionalFormatting>
  <conditionalFormatting sqref="F16">
    <cfRule type="cellIs" dxfId="1580" priority="152" stopIfTrue="1" operator="equal">
      <formula>0</formula>
    </cfRule>
  </conditionalFormatting>
  <conditionalFormatting sqref="F16">
    <cfRule type="cellIs" dxfId="1579" priority="151" stopIfTrue="1" operator="equal">
      <formula>0</formula>
    </cfRule>
  </conditionalFormatting>
  <conditionalFormatting sqref="G16">
    <cfRule type="cellIs" dxfId="1578" priority="150" operator="equal">
      <formula>0</formula>
    </cfRule>
  </conditionalFormatting>
  <conditionalFormatting sqref="G16">
    <cfRule type="cellIs" dxfId="1577" priority="149" stopIfTrue="1" operator="equal">
      <formula>0</formula>
    </cfRule>
  </conditionalFormatting>
  <conditionalFormatting sqref="G16">
    <cfRule type="cellIs" dxfId="1576" priority="148" stopIfTrue="1" operator="equal">
      <formula>0</formula>
    </cfRule>
  </conditionalFormatting>
  <conditionalFormatting sqref="G16">
    <cfRule type="cellIs" dxfId="1575" priority="147" stopIfTrue="1" operator="equal">
      <formula>0</formula>
    </cfRule>
  </conditionalFormatting>
  <conditionalFormatting sqref="G16">
    <cfRule type="cellIs" dxfId="1574" priority="146" stopIfTrue="1" operator="equal">
      <formula>0</formula>
    </cfRule>
  </conditionalFormatting>
  <conditionalFormatting sqref="G16">
    <cfRule type="cellIs" dxfId="1573" priority="145" operator="equal">
      <formula>0</formula>
    </cfRule>
  </conditionalFormatting>
  <conditionalFormatting sqref="G16">
    <cfRule type="cellIs" dxfId="1572" priority="144" stopIfTrue="1" operator="equal">
      <formula>0</formula>
    </cfRule>
  </conditionalFormatting>
  <conditionalFormatting sqref="G16">
    <cfRule type="cellIs" dxfId="1571" priority="143" stopIfTrue="1" operator="equal">
      <formula>0</formula>
    </cfRule>
  </conditionalFormatting>
  <conditionalFormatting sqref="C16:G16">
    <cfRule type="expression" dxfId="1570" priority="187" stopIfTrue="1">
      <formula>#REF!&lt;$IJ$1</formula>
    </cfRule>
  </conditionalFormatting>
  <conditionalFormatting sqref="C17:G17">
    <cfRule type="cellIs" dxfId="1569" priority="140" operator="equal">
      <formula>0</formula>
    </cfRule>
  </conditionalFormatting>
  <conditionalFormatting sqref="C17:G17">
    <cfRule type="cellIs" dxfId="1568" priority="139" stopIfTrue="1" operator="equal">
      <formula>0</formula>
    </cfRule>
  </conditionalFormatting>
  <conditionalFormatting sqref="C17:G17">
    <cfRule type="expression" dxfId="1567" priority="141" stopIfTrue="1">
      <formula>$IK18&lt;#REF!</formula>
    </cfRule>
  </conditionalFormatting>
  <conditionalFormatting sqref="D19:G19">
    <cfRule type="cellIs" dxfId="1566" priority="123" operator="equal">
      <formula>0</formula>
    </cfRule>
  </conditionalFormatting>
  <conditionalFormatting sqref="D19:G19">
    <cfRule type="cellIs" dxfId="1565" priority="121" stopIfTrue="1" operator="equal">
      <formula>0</formula>
    </cfRule>
  </conditionalFormatting>
  <conditionalFormatting sqref="C18">
    <cfRule type="cellIs" dxfId="1564" priority="136" operator="equal">
      <formula>0</formula>
    </cfRule>
  </conditionalFormatting>
  <conditionalFormatting sqref="C18">
    <cfRule type="expression" dxfId="1563" priority="137" stopIfTrue="1">
      <formula>#REF!&lt;#REF!</formula>
    </cfRule>
  </conditionalFormatting>
  <conditionalFormatting sqref="D18:G18">
    <cfRule type="expression" dxfId="1562" priority="138" stopIfTrue="1">
      <formula>#REF!&lt;#REF!</formula>
    </cfRule>
  </conditionalFormatting>
  <conditionalFormatting sqref="C19">
    <cfRule type="cellIs" dxfId="1561" priority="131" operator="equal">
      <formula>0</formula>
    </cfRule>
  </conditionalFormatting>
  <conditionalFormatting sqref="C19">
    <cfRule type="cellIs" dxfId="1560" priority="130" stopIfTrue="1" operator="equal">
      <formula>0</formula>
    </cfRule>
  </conditionalFormatting>
  <conditionalFormatting sqref="C19:G19">
    <cfRule type="expression" dxfId="1559" priority="132" stopIfTrue="1">
      <formula>#REF!&lt;#REF!</formula>
    </cfRule>
  </conditionalFormatting>
  <conditionalFormatting sqref="D19:G19">
    <cfRule type="cellIs" dxfId="1558" priority="128" operator="equal">
      <formula>0</formula>
    </cfRule>
  </conditionalFormatting>
  <conditionalFormatting sqref="D19:G19">
    <cfRule type="cellIs" dxfId="1557" priority="125" stopIfTrue="1" operator="equal">
      <formula>0</formula>
    </cfRule>
  </conditionalFormatting>
  <conditionalFormatting sqref="D19:G19">
    <cfRule type="expression" dxfId="1556" priority="129" stopIfTrue="1">
      <formula>#REF!&lt;#REF!</formula>
    </cfRule>
  </conditionalFormatting>
  <conditionalFormatting sqref="C23:G23">
    <cfRule type="expression" dxfId="1555" priority="119" stopIfTrue="1">
      <formula>$IK24&lt;$IJ$1</formula>
    </cfRule>
  </conditionalFormatting>
  <conditionalFormatting sqref="G23">
    <cfRule type="cellIs" dxfId="1554" priority="110" operator="equal">
      <formula>0</formula>
    </cfRule>
  </conditionalFormatting>
  <conditionalFormatting sqref="C23">
    <cfRule type="cellIs" dxfId="1553" priority="118" operator="equal">
      <formula>0</formula>
    </cfRule>
  </conditionalFormatting>
  <conditionalFormatting sqref="E23">
    <cfRule type="cellIs" dxfId="1552" priority="114" operator="equal">
      <formula>0</formula>
    </cfRule>
  </conditionalFormatting>
  <conditionalFormatting sqref="C25:G25">
    <cfRule type="expression" dxfId="1551" priority="108" stopIfTrue="1">
      <formula>#REF!&lt;$IJ$1</formula>
    </cfRule>
  </conditionalFormatting>
  <conditionalFormatting sqref="C32:G32">
    <cfRule type="expression" dxfId="1550" priority="96" stopIfTrue="1">
      <formula>$IK33&lt;$IJ$1</formula>
    </cfRule>
  </conditionalFormatting>
  <conditionalFormatting sqref="C32:G32">
    <cfRule type="cellIs" dxfId="1549" priority="94" stopIfTrue="1" operator="equal">
      <formula>0</formula>
    </cfRule>
  </conditionalFormatting>
  <conditionalFormatting sqref="C32:G32">
    <cfRule type="cellIs" dxfId="1548" priority="95" operator="equal">
      <formula>0</formula>
    </cfRule>
  </conditionalFormatting>
  <conditionalFormatting sqref="C32:G32">
    <cfRule type="cellIs" dxfId="1547" priority="93" stopIfTrue="1" operator="equal">
      <formula>0</formula>
    </cfRule>
  </conditionalFormatting>
  <conditionalFormatting sqref="C32:G32">
    <cfRule type="cellIs" dxfId="1546" priority="92" stopIfTrue="1" operator="equal">
      <formula>0</formula>
    </cfRule>
  </conditionalFormatting>
  <conditionalFormatting sqref="C32:G32">
    <cfRule type="cellIs" dxfId="1545" priority="91" stopIfTrue="1" operator="equal">
      <formula>0</formula>
    </cfRule>
  </conditionalFormatting>
  <conditionalFormatting sqref="C32:G32">
    <cfRule type="cellIs" dxfId="1544" priority="90" operator="equal">
      <formula>0</formula>
    </cfRule>
  </conditionalFormatting>
  <conditionalFormatting sqref="C32:G32">
    <cfRule type="cellIs" dxfId="1543" priority="89" stopIfTrue="1" operator="equal">
      <formula>0</formula>
    </cfRule>
  </conditionalFormatting>
  <conditionalFormatting sqref="C32:G32">
    <cfRule type="cellIs" dxfId="1542" priority="88" stopIfTrue="1" operator="equal">
      <formula>0</formula>
    </cfRule>
  </conditionalFormatting>
  <conditionalFormatting sqref="C32:G32">
    <cfRule type="cellIs" dxfId="1541" priority="87" stopIfTrue="1" operator="equal">
      <formula>0</formula>
    </cfRule>
  </conditionalFormatting>
  <conditionalFormatting sqref="A39:B39">
    <cfRule type="expression" dxfId="1540" priority="4655" stopIfTrue="1">
      <formula>#REF!&lt;#REF!</formula>
    </cfRule>
  </conditionalFormatting>
  <conditionalFormatting sqref="B33">
    <cfRule type="cellIs" dxfId="1539" priority="66" operator="equal">
      <formula>0</formula>
    </cfRule>
  </conditionalFormatting>
  <conditionalFormatting sqref="B33">
    <cfRule type="cellIs" dxfId="1538" priority="65" stopIfTrue="1" operator="equal">
      <formula>0</formula>
    </cfRule>
  </conditionalFormatting>
  <conditionalFormatting sqref="B33">
    <cfRule type="expression" dxfId="1537" priority="67" stopIfTrue="1">
      <formula>#REF!&lt;#REF!</formula>
    </cfRule>
  </conditionalFormatting>
  <conditionalFormatting sqref="C33">
    <cfRule type="cellIs" dxfId="1536" priority="63" operator="equal">
      <formula>0</formula>
    </cfRule>
  </conditionalFormatting>
  <conditionalFormatting sqref="C33">
    <cfRule type="cellIs" dxfId="1535" priority="62" stopIfTrue="1" operator="equal">
      <formula>0</formula>
    </cfRule>
  </conditionalFormatting>
  <conditionalFormatting sqref="C33:G33">
    <cfRule type="expression" dxfId="1534" priority="64" stopIfTrue="1">
      <formula>#REF!&lt;#REF!</formula>
    </cfRule>
  </conditionalFormatting>
  <conditionalFormatting sqref="D33:G33">
    <cfRule type="cellIs" dxfId="1533" priority="60" operator="equal">
      <formula>0</formula>
    </cfRule>
  </conditionalFormatting>
  <conditionalFormatting sqref="D33:G33">
    <cfRule type="cellIs" dxfId="1532" priority="59" stopIfTrue="1" operator="equal">
      <formula>0</formula>
    </cfRule>
  </conditionalFormatting>
  <conditionalFormatting sqref="D33:G33">
    <cfRule type="cellIs" dxfId="1531" priority="58" stopIfTrue="1" operator="equal">
      <formula>0</formula>
    </cfRule>
  </conditionalFormatting>
  <conditionalFormatting sqref="D33:G33">
    <cfRule type="cellIs" dxfId="1530" priority="56" stopIfTrue="1" operator="equal">
      <formula>0</formula>
    </cfRule>
  </conditionalFormatting>
  <conditionalFormatting sqref="D33:G33">
    <cfRule type="cellIs" dxfId="1529" priority="54" stopIfTrue="1" operator="equal">
      <formula>0</formula>
    </cfRule>
  </conditionalFormatting>
  <conditionalFormatting sqref="D33:G33">
    <cfRule type="cellIs" dxfId="1528" priority="52" stopIfTrue="1" operator="equal">
      <formula>0</formula>
    </cfRule>
  </conditionalFormatting>
  <conditionalFormatting sqref="D33:G33">
    <cfRule type="cellIs" dxfId="1527" priority="57" stopIfTrue="1" operator="equal">
      <formula>0</formula>
    </cfRule>
  </conditionalFormatting>
  <conditionalFormatting sqref="D33:G33">
    <cfRule type="cellIs" dxfId="1526" priority="55" operator="equal">
      <formula>0</formula>
    </cfRule>
  </conditionalFormatting>
  <conditionalFormatting sqref="D33:G33">
    <cfRule type="cellIs" dxfId="1525" priority="53" stopIfTrue="1" operator="equal">
      <formula>0</formula>
    </cfRule>
  </conditionalFormatting>
  <conditionalFormatting sqref="D33:G33">
    <cfRule type="expression" dxfId="1524" priority="61" stopIfTrue="1">
      <formula>#REF!&lt;#REF!</formula>
    </cfRule>
  </conditionalFormatting>
  <conditionalFormatting sqref="B34">
    <cfRule type="cellIs" dxfId="1523" priority="42" operator="equal">
      <formula>0</formula>
    </cfRule>
  </conditionalFormatting>
  <conditionalFormatting sqref="B34">
    <cfRule type="cellIs" dxfId="1522" priority="41" stopIfTrue="1" operator="equal">
      <formula>0</formula>
    </cfRule>
  </conditionalFormatting>
  <conditionalFormatting sqref="B10:G10">
    <cfRule type="cellIs" dxfId="1521" priority="45" operator="equal">
      <formula>0</formula>
    </cfRule>
  </conditionalFormatting>
  <conditionalFormatting sqref="B10:G10">
    <cfRule type="cellIs" dxfId="1520" priority="44" stopIfTrue="1" operator="equal">
      <formula>0</formula>
    </cfRule>
  </conditionalFormatting>
  <conditionalFormatting sqref="B10:G10">
    <cfRule type="expression" dxfId="1519" priority="46" stopIfTrue="1">
      <formula>#REF!&lt;#REF!</formula>
    </cfRule>
  </conditionalFormatting>
  <conditionalFormatting sqref="B34">
    <cfRule type="expression" dxfId="1518" priority="43" stopIfTrue="1">
      <formula>#REF!&lt;#REF!</formula>
    </cfRule>
  </conditionalFormatting>
  <conditionalFormatting sqref="C34">
    <cfRule type="cellIs" dxfId="1517" priority="37" stopIfTrue="1" operator="equal">
      <formula>0</formula>
    </cfRule>
  </conditionalFormatting>
  <conditionalFormatting sqref="C34">
    <cfRule type="cellIs" dxfId="1516" priority="38" operator="equal">
      <formula>0</formula>
    </cfRule>
  </conditionalFormatting>
  <conditionalFormatting sqref="D34:G34">
    <cfRule type="cellIs" dxfId="1515" priority="36" operator="equal">
      <formula>0</formula>
    </cfRule>
  </conditionalFormatting>
  <conditionalFormatting sqref="D34:G34">
    <cfRule type="cellIs" dxfId="1514" priority="35" stopIfTrue="1" operator="equal">
      <formula>0</formula>
    </cfRule>
  </conditionalFormatting>
  <conditionalFormatting sqref="C34">
    <cfRule type="expression" dxfId="1513" priority="39" stopIfTrue="1">
      <formula>#REF!&lt;#REF!</formula>
    </cfRule>
  </conditionalFormatting>
  <conditionalFormatting sqref="D34:G34">
    <cfRule type="expression" dxfId="1512" priority="40" stopIfTrue="1">
      <formula>#REF!&lt;#REF!</formula>
    </cfRule>
  </conditionalFormatting>
  <conditionalFormatting sqref="A9:B9">
    <cfRule type="cellIs" dxfId="1511" priority="33" operator="equal">
      <formula>0</formula>
    </cfRule>
  </conditionalFormatting>
  <conditionalFormatting sqref="A9:B9">
    <cfRule type="cellIs" dxfId="1510" priority="32" stopIfTrue="1" operator="equal">
      <formula>0</formula>
    </cfRule>
  </conditionalFormatting>
  <conditionalFormatting sqref="A9:B9">
    <cfRule type="expression" dxfId="1509" priority="34" stopIfTrue="1">
      <formula>$IK10&lt;#REF!</formula>
    </cfRule>
  </conditionalFormatting>
  <conditionalFormatting sqref="C9:G9">
    <cfRule type="expression" dxfId="1508" priority="31" stopIfTrue="1">
      <formula>$IK10&lt;$IJ$2</formula>
    </cfRule>
  </conditionalFormatting>
  <conditionalFormatting sqref="C9:G9">
    <cfRule type="cellIs" dxfId="1507" priority="30" operator="equal">
      <formula>0</formula>
    </cfRule>
  </conditionalFormatting>
  <conditionalFormatting sqref="C9:G9">
    <cfRule type="cellIs" dxfId="1506" priority="29" stopIfTrue="1" operator="equal">
      <formula>0</formula>
    </cfRule>
  </conditionalFormatting>
  <conditionalFormatting sqref="A6:B6">
    <cfRule type="cellIs" dxfId="1505" priority="26" operator="equal">
      <formula>0</formula>
    </cfRule>
  </conditionalFormatting>
  <conditionalFormatting sqref="A6:B6">
    <cfRule type="cellIs" dxfId="1504" priority="25" stopIfTrue="1" operator="equal">
      <formula>0</formula>
    </cfRule>
  </conditionalFormatting>
  <conditionalFormatting sqref="A6:B6">
    <cfRule type="expression" dxfId="1503" priority="27" stopIfTrue="1">
      <formula>#REF!&lt;#REF!</formula>
    </cfRule>
  </conditionalFormatting>
  <conditionalFormatting sqref="C6:G6">
    <cfRule type="cellIs" dxfId="1502" priority="21" stopIfTrue="1" operator="equal">
      <formula>0</formula>
    </cfRule>
  </conditionalFormatting>
  <conditionalFormatting sqref="C6:G6">
    <cfRule type="cellIs" dxfId="1501" priority="18" stopIfTrue="1" operator="equal">
      <formula>0</formula>
    </cfRule>
  </conditionalFormatting>
  <conditionalFormatting sqref="C6:G6">
    <cfRule type="cellIs" dxfId="1500" priority="17" stopIfTrue="1" operator="equal">
      <formula>0</formula>
    </cfRule>
  </conditionalFormatting>
  <conditionalFormatting sqref="C6:G6">
    <cfRule type="cellIs" dxfId="1499" priority="24" operator="equal">
      <formula>0</formula>
    </cfRule>
  </conditionalFormatting>
  <conditionalFormatting sqref="C6:G6">
    <cfRule type="cellIs" dxfId="1498" priority="23" stopIfTrue="1" operator="equal">
      <formula>0</formula>
    </cfRule>
  </conditionalFormatting>
  <conditionalFormatting sqref="C6:G6">
    <cfRule type="cellIs" dxfId="1497" priority="22" stopIfTrue="1" operator="equal">
      <formula>0</formula>
    </cfRule>
  </conditionalFormatting>
  <conditionalFormatting sqref="C6:G6">
    <cfRule type="cellIs" dxfId="1496" priority="20" stopIfTrue="1" operator="equal">
      <formula>0</formula>
    </cfRule>
  </conditionalFormatting>
  <conditionalFormatting sqref="C6:G6">
    <cfRule type="cellIs" dxfId="1495" priority="19" operator="equal">
      <formula>0</formula>
    </cfRule>
  </conditionalFormatting>
  <conditionalFormatting sqref="C6:G6">
    <cfRule type="cellIs" dxfId="1494" priority="16" stopIfTrue="1" operator="equal">
      <formula>0</formula>
    </cfRule>
  </conditionalFormatting>
  <conditionalFormatting sqref="C6:G6">
    <cfRule type="expression" dxfId="1493" priority="28" stopIfTrue="1">
      <formula>$IK8&lt;#REF!</formula>
    </cfRule>
  </conditionalFormatting>
  <conditionalFormatting sqref="A30">
    <cfRule type="cellIs" dxfId="1492" priority="13" stopIfTrue="1" operator="equal">
      <formula>0</formula>
    </cfRule>
  </conditionalFormatting>
  <conditionalFormatting sqref="A30">
    <cfRule type="cellIs" dxfId="1491" priority="14" operator="equal">
      <formula>0</formula>
    </cfRule>
  </conditionalFormatting>
  <conditionalFormatting sqref="A30">
    <cfRule type="expression" dxfId="1490" priority="15" stopIfTrue="1">
      <formula>$IL31&lt;#REF!</formula>
    </cfRule>
  </conditionalFormatting>
  <conditionalFormatting sqref="B30">
    <cfRule type="cellIs" dxfId="1489" priority="11" operator="equal">
      <formula>0</formula>
    </cfRule>
  </conditionalFormatting>
  <conditionalFormatting sqref="B30">
    <cfRule type="cellIs" dxfId="1488" priority="10" stopIfTrue="1" operator="equal">
      <formula>0</formula>
    </cfRule>
  </conditionalFormatting>
  <conditionalFormatting sqref="C30:G30">
    <cfRule type="cellIs" dxfId="1487" priority="9" operator="equal">
      <formula>0</formula>
    </cfRule>
  </conditionalFormatting>
  <conditionalFormatting sqref="C30:G30">
    <cfRule type="cellIs" dxfId="1486" priority="8" stopIfTrue="1" operator="equal">
      <formula>0</formula>
    </cfRule>
  </conditionalFormatting>
  <conditionalFormatting sqref="B30:G30">
    <cfRule type="expression" dxfId="1485" priority="12" stopIfTrue="1">
      <formula>$IL31&lt;#REF!</formula>
    </cfRule>
  </conditionalFormatting>
  <conditionalFormatting sqref="C30">
    <cfRule type="cellIs" dxfId="1484" priority="7" operator="equal">
      <formula>0</formula>
    </cfRule>
  </conditionalFormatting>
  <conditionalFormatting sqref="C30">
    <cfRule type="cellIs" dxfId="1483" priority="6" stopIfTrue="1" operator="equal">
      <formula>0</formula>
    </cfRule>
  </conditionalFormatting>
  <conditionalFormatting sqref="B31">
    <cfRule type="cellIs" dxfId="1482" priority="5" operator="equal">
      <formula>0</formula>
    </cfRule>
  </conditionalFormatting>
  <conditionalFormatting sqref="B31">
    <cfRule type="cellIs" dxfId="1481" priority="4" stopIfTrue="1" operator="equal">
      <formula>0</formula>
    </cfRule>
  </conditionalFormatting>
  <conditionalFormatting sqref="B31:G31">
    <cfRule type="expression" dxfId="1480" priority="3" stopIfTrue="1">
      <formula>$IK32&lt;$IJ$1</formula>
    </cfRule>
  </conditionalFormatting>
  <conditionalFormatting sqref="C31:G31">
    <cfRule type="cellIs" dxfId="1479" priority="2" operator="equal">
      <formula>0</formula>
    </cfRule>
  </conditionalFormatting>
  <conditionalFormatting sqref="C31:G31">
    <cfRule type="cellIs" dxfId="1478" priority="1" stopIfTrue="1" operator="equal">
      <formula>0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"/>
    </sheetView>
  </sheetViews>
  <sheetFormatPr defaultColWidth="0" defaultRowHeight="12.75" x14ac:dyDescent="0.2"/>
  <cols>
    <col min="1" max="1" width="43.140625" style="3" customWidth="1"/>
    <col min="2" max="2" width="20" style="3" customWidth="1"/>
    <col min="3" max="3" width="7.85546875" style="3" bestFit="1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90" t="s">
        <v>259</v>
      </c>
      <c r="B2" s="195"/>
      <c r="C2" s="195"/>
      <c r="D2" s="195"/>
      <c r="E2" s="195"/>
      <c r="F2" s="195"/>
      <c r="G2" s="195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90" t="s">
        <v>260</v>
      </c>
      <c r="B3" s="185"/>
      <c r="C3" s="185"/>
      <c r="D3" s="185"/>
      <c r="E3" s="185"/>
      <c r="F3" s="185"/>
      <c r="G3" s="185"/>
      <c r="H3" s="2"/>
      <c r="I3" s="2"/>
    </row>
    <row r="4" spans="1:236" ht="26.25" hidden="1" x14ac:dyDescent="0.4">
      <c r="A4" s="190" t="s">
        <v>142</v>
      </c>
      <c r="B4" s="187"/>
      <c r="C4" s="187"/>
      <c r="D4" s="187"/>
      <c r="E4" s="187"/>
      <c r="F4" s="187"/>
      <c r="G4" s="187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84" t="s">
        <v>74</v>
      </c>
      <c r="B6" s="185"/>
      <c r="C6" s="40"/>
      <c r="D6" s="43" t="str">
        <f>х!A11</f>
        <v>11.01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7" t="s">
        <v>68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75</v>
      </c>
      <c r="B12" s="22" t="s">
        <v>146</v>
      </c>
      <c r="C12" s="89" t="s">
        <v>147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148</v>
      </c>
      <c r="B13" s="22" t="s">
        <v>149</v>
      </c>
      <c r="C13" s="89" t="s">
        <v>150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179</v>
      </c>
      <c r="B14" s="22" t="s">
        <v>151</v>
      </c>
      <c r="C14" s="89" t="s">
        <v>152</v>
      </c>
      <c r="D14" s="90">
        <v>6.6</v>
      </c>
      <c r="E14" s="90">
        <v>24.6</v>
      </c>
      <c r="F14" s="90">
        <v>63</v>
      </c>
      <c r="G14" s="90">
        <v>394.2</v>
      </c>
      <c r="H14" s="91">
        <v>9.9519199999999994</v>
      </c>
      <c r="I14" s="25">
        <f t="shared" si="1"/>
        <v>9.9519199999999994</v>
      </c>
      <c r="J14" s="11"/>
      <c r="K14" s="37" t="str">
        <f t="shared" si="2"/>
        <v>Каша молочная рисовая (жидкая) с маслом сливочным</v>
      </c>
      <c r="M14" s="24">
        <f t="shared" si="3"/>
        <v>6.6</v>
      </c>
      <c r="N14" s="24">
        <f t="shared" si="0"/>
        <v>24.6</v>
      </c>
      <c r="O14" s="24">
        <f t="shared" si="0"/>
        <v>63</v>
      </c>
      <c r="P14" s="24">
        <f t="shared" si="0"/>
        <v>394.2</v>
      </c>
      <c r="IA14" s="12"/>
      <c r="IB14" s="6">
        <f>[1]основа!AM10</f>
        <v>42551</v>
      </c>
    </row>
    <row r="15" spans="1:236" ht="15" customHeight="1" x14ac:dyDescent="0.2">
      <c r="A15" s="88" t="s">
        <v>180</v>
      </c>
      <c r="B15" s="22" t="s">
        <v>153</v>
      </c>
      <c r="C15" s="89" t="s">
        <v>181</v>
      </c>
      <c r="D15" s="90">
        <v>4.9000000000000004</v>
      </c>
      <c r="E15" s="90">
        <v>5</v>
      </c>
      <c r="F15" s="90">
        <v>32.5</v>
      </c>
      <c r="G15" s="90">
        <v>190</v>
      </c>
      <c r="H15" s="91">
        <v>5.274</v>
      </c>
      <c r="I15" s="25">
        <f t="shared" si="1"/>
        <v>5.274</v>
      </c>
      <c r="J15" s="11"/>
      <c r="K15" s="37" t="str">
        <f t="shared" si="2"/>
        <v>Какао с молоком</v>
      </c>
      <c r="M15" s="24">
        <f t="shared" si="3"/>
        <v>4.9000000000000004</v>
      </c>
      <c r="N15" s="24">
        <f t="shared" si="0"/>
        <v>5</v>
      </c>
      <c r="O15" s="24">
        <f t="shared" si="0"/>
        <v>32.5</v>
      </c>
      <c r="P15" s="24">
        <f t="shared" si="0"/>
        <v>190</v>
      </c>
      <c r="IA15" s="12"/>
      <c r="IB15" s="6">
        <f>[1]основа!AM11</f>
        <v>42551</v>
      </c>
    </row>
    <row r="16" spans="1:236" ht="15" customHeight="1" x14ac:dyDescent="0.2">
      <c r="A16" s="88" t="s">
        <v>154</v>
      </c>
      <c r="B16" s="22" t="s">
        <v>155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24.000000000000004</v>
      </c>
      <c r="E19" s="28">
        <v>43.5</v>
      </c>
      <c r="F19" s="28">
        <v>155.35</v>
      </c>
      <c r="G19" s="28">
        <v>964.2</v>
      </c>
      <c r="H19" s="29">
        <v>28.393919999999998</v>
      </c>
      <c r="I19" s="29">
        <f>I18+I17+I16+I15+I14+I13+I12</f>
        <v>28.393919999999998</v>
      </c>
      <c r="J19" s="11"/>
      <c r="K19" s="38">
        <v>1</v>
      </c>
      <c r="M19" s="28">
        <f>SUM(M12:M18)</f>
        <v>24</v>
      </c>
      <c r="N19" s="28">
        <f t="shared" ref="N19:P19" si="4">SUM(N12:N18)</f>
        <v>43.5</v>
      </c>
      <c r="O19" s="28">
        <f t="shared" si="4"/>
        <v>155.35</v>
      </c>
      <c r="P19" s="28">
        <f t="shared" si="4"/>
        <v>964.2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156</v>
      </c>
      <c r="B28" s="22" t="s">
        <v>157</v>
      </c>
      <c r="C28" s="89" t="s">
        <v>158</v>
      </c>
      <c r="D28" s="90">
        <v>0.77</v>
      </c>
      <c r="E28" s="90">
        <v>0.14000000000000001</v>
      </c>
      <c r="F28" s="90">
        <v>2.66</v>
      </c>
      <c r="G28" s="90">
        <v>16.8</v>
      </c>
      <c r="H28" s="91">
        <v>18.856040000000004</v>
      </c>
      <c r="I28" s="25">
        <f>H28</f>
        <v>18.856040000000004</v>
      </c>
      <c r="J28" s="11"/>
      <c r="K28" s="37" t="str">
        <f t="shared" si="2"/>
        <v>Помидоры порционные</v>
      </c>
      <c r="M28" s="24">
        <f>D28</f>
        <v>0.77</v>
      </c>
      <c r="N28" s="24">
        <f t="shared" ref="N28:P35" si="9">E28</f>
        <v>0.14000000000000001</v>
      </c>
      <c r="O28" s="24">
        <f t="shared" si="9"/>
        <v>2.66</v>
      </c>
      <c r="P28" s="24">
        <f t="shared" si="9"/>
        <v>16.8</v>
      </c>
      <c r="IA28" s="12"/>
      <c r="IB28" s="6">
        <f>[1]основа!AM24</f>
        <v>42551</v>
      </c>
    </row>
    <row r="29" spans="1:236" ht="15" customHeight="1" x14ac:dyDescent="0.2">
      <c r="A29" s="88" t="s">
        <v>206</v>
      </c>
      <c r="B29" s="22" t="s">
        <v>207</v>
      </c>
      <c r="C29" s="89" t="s">
        <v>208</v>
      </c>
      <c r="D29" s="90">
        <v>7.03</v>
      </c>
      <c r="E29" s="90">
        <v>15.29</v>
      </c>
      <c r="F29" s="90">
        <v>39.380000000000003</v>
      </c>
      <c r="G29" s="90">
        <v>168.6</v>
      </c>
      <c r="H29" s="91">
        <v>6.5924800000000001</v>
      </c>
      <c r="I29" s="25">
        <f t="shared" ref="I29:I35" si="10">H29</f>
        <v>6.5924800000000001</v>
      </c>
      <c r="J29" s="11"/>
      <c r="K29" s="37" t="str">
        <f t="shared" si="2"/>
        <v>Рассольник "Ленинградский" со сметаной</v>
      </c>
      <c r="M29" s="24">
        <f t="shared" ref="M29:M35" si="11">D29</f>
        <v>7.03</v>
      </c>
      <c r="N29" s="24">
        <f t="shared" si="9"/>
        <v>15.29</v>
      </c>
      <c r="O29" s="24">
        <f t="shared" si="9"/>
        <v>39.380000000000003</v>
      </c>
      <c r="P29" s="24">
        <f t="shared" si="9"/>
        <v>168.6</v>
      </c>
      <c r="IA29" s="12"/>
      <c r="IB29" s="6">
        <f>[1]основа!AM25</f>
        <v>42551</v>
      </c>
    </row>
    <row r="30" spans="1:236" ht="15" customHeight="1" x14ac:dyDescent="0.2">
      <c r="A30" s="88" t="s">
        <v>185</v>
      </c>
      <c r="B30" s="22" t="s">
        <v>172</v>
      </c>
      <c r="C30" s="89" t="s">
        <v>186</v>
      </c>
      <c r="D30" s="90">
        <v>25.724999999999998</v>
      </c>
      <c r="E30" s="90">
        <v>16.225000000000001</v>
      </c>
      <c r="F30" s="90">
        <v>10.55</v>
      </c>
      <c r="G30" s="90">
        <v>290</v>
      </c>
      <c r="H30" s="91">
        <v>44.6083</v>
      </c>
      <c r="I30" s="25">
        <f t="shared" si="10"/>
        <v>44.6083</v>
      </c>
      <c r="J30" s="11"/>
      <c r="K30" s="37" t="str">
        <f t="shared" si="2"/>
        <v>Бигус "Школьный" (говядина)</v>
      </c>
      <c r="M30" s="24">
        <f t="shared" si="11"/>
        <v>25.724999999999998</v>
      </c>
      <c r="N30" s="24">
        <f t="shared" si="9"/>
        <v>16.225000000000001</v>
      </c>
      <c r="O30" s="24">
        <f t="shared" si="9"/>
        <v>10.55</v>
      </c>
      <c r="P30" s="24">
        <f t="shared" si="9"/>
        <v>290</v>
      </c>
      <c r="IA30" s="12"/>
      <c r="IB30" s="6">
        <f>[1]основа!AM26</f>
        <v>42551</v>
      </c>
    </row>
    <row r="31" spans="1:236" ht="15" hidden="1" customHeight="1" x14ac:dyDescent="0.2">
      <c r="A31" s="88">
        <v>0</v>
      </c>
      <c r="B31" s="22">
        <v>0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88" t="s">
        <v>187</v>
      </c>
      <c r="B32" s="22" t="s">
        <v>153</v>
      </c>
      <c r="C32" s="89" t="s">
        <v>188</v>
      </c>
      <c r="D32" s="90">
        <v>0</v>
      </c>
      <c r="E32" s="90">
        <v>0</v>
      </c>
      <c r="F32" s="90">
        <v>30.6</v>
      </c>
      <c r="G32" s="90">
        <v>118</v>
      </c>
      <c r="H32" s="91">
        <v>1.9550000000000001</v>
      </c>
      <c r="I32" s="25">
        <f t="shared" si="10"/>
        <v>1.9550000000000001</v>
      </c>
      <c r="J32" s="11"/>
      <c r="K32" s="37" t="str">
        <f t="shared" si="2"/>
        <v>Кисель плодово-ягодный с вит.С</v>
      </c>
      <c r="M32" s="24">
        <f t="shared" si="11"/>
        <v>0</v>
      </c>
      <c r="N32" s="24">
        <f t="shared" si="9"/>
        <v>0</v>
      </c>
      <c r="O32" s="24">
        <f t="shared" si="9"/>
        <v>30.6</v>
      </c>
      <c r="P32" s="24">
        <f t="shared" si="9"/>
        <v>118</v>
      </c>
      <c r="IA32" s="12"/>
      <c r="IB32" s="6">
        <f>[1]основа!AM28</f>
        <v>42551</v>
      </c>
    </row>
    <row r="33" spans="1:236" ht="15" customHeight="1" x14ac:dyDescent="0.2">
      <c r="A33" s="88" t="s">
        <v>164</v>
      </c>
      <c r="B33" s="22" t="s">
        <v>189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40.845000000000006</v>
      </c>
      <c r="E36" s="28">
        <v>33.094999999999999</v>
      </c>
      <c r="F36" s="28">
        <v>131.07</v>
      </c>
      <c r="G36" s="28">
        <v>827.16</v>
      </c>
      <c r="H36" s="29">
        <v>77.189820000000012</v>
      </c>
      <c r="I36" s="29">
        <f>I28+I29+I30+I31+I32+I33+I34+I35</f>
        <v>77.189819999999997</v>
      </c>
      <c r="J36" s="11"/>
      <c r="K36" s="38">
        <v>1</v>
      </c>
      <c r="M36" s="28">
        <f>SUM(M28:M35)</f>
        <v>40.844999999999999</v>
      </c>
      <c r="N36" s="28">
        <f t="shared" ref="N36:P36" si="12">SUM(N28:N35)</f>
        <v>33.094999999999999</v>
      </c>
      <c r="O36" s="28">
        <f t="shared" si="12"/>
        <v>131.07</v>
      </c>
      <c r="P36" s="28">
        <f t="shared" si="12"/>
        <v>827.16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165</v>
      </c>
      <c r="B39" s="22" t="s">
        <v>240</v>
      </c>
      <c r="C39" s="89" t="s">
        <v>167</v>
      </c>
      <c r="D39" s="90">
        <v>15</v>
      </c>
      <c r="E39" s="90">
        <v>25.05</v>
      </c>
      <c r="F39" s="90">
        <v>2.85</v>
      </c>
      <c r="G39" s="90">
        <v>298.5</v>
      </c>
      <c r="H39" s="91">
        <v>23.31818181818182</v>
      </c>
      <c r="I39" s="25">
        <f>H39</f>
        <v>23.31818181818182</v>
      </c>
      <c r="J39" s="11"/>
      <c r="K39" s="37" t="str">
        <f t="shared" si="2"/>
        <v>Омлет натуральный с маслом сливочным</v>
      </c>
      <c r="M39" s="24">
        <f>D39</f>
        <v>15</v>
      </c>
      <c r="N39" s="24">
        <f t="shared" ref="N39:P43" si="13">E39</f>
        <v>25.05</v>
      </c>
      <c r="O39" s="24">
        <f t="shared" si="13"/>
        <v>2.85</v>
      </c>
      <c r="P39" s="24">
        <f t="shared" si="13"/>
        <v>298.5</v>
      </c>
      <c r="IA39" s="12"/>
      <c r="IB39" s="6">
        <f>[1]основа!AM35</f>
        <v>42551</v>
      </c>
    </row>
    <row r="40" spans="1:236" ht="15" customHeight="1" x14ac:dyDescent="0.2">
      <c r="A40" s="88" t="s">
        <v>168</v>
      </c>
      <c r="B40" s="22" t="s">
        <v>153</v>
      </c>
      <c r="C40" s="89" t="s">
        <v>169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218</v>
      </c>
      <c r="B41" s="22" t="s">
        <v>153</v>
      </c>
      <c r="C41" s="89">
        <v>0</v>
      </c>
      <c r="D41" s="90">
        <v>0.8</v>
      </c>
      <c r="E41" s="90">
        <v>0.6</v>
      </c>
      <c r="F41" s="90">
        <v>19</v>
      </c>
      <c r="G41" s="90">
        <v>84.6</v>
      </c>
      <c r="H41" s="91">
        <v>27.6</v>
      </c>
      <c r="I41" s="25">
        <f t="shared" si="14"/>
        <v>27.6</v>
      </c>
      <c r="J41" s="11"/>
      <c r="K41" s="37" t="str">
        <f t="shared" si="2"/>
        <v>Груша</v>
      </c>
      <c r="M41" s="24">
        <f t="shared" si="15"/>
        <v>0.8</v>
      </c>
      <c r="N41" s="24">
        <f t="shared" si="13"/>
        <v>0.6</v>
      </c>
      <c r="O41" s="24">
        <f t="shared" si="13"/>
        <v>19</v>
      </c>
      <c r="P41" s="24">
        <f t="shared" si="13"/>
        <v>84.6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17.2</v>
      </c>
      <c r="E44" s="28">
        <v>25.650000000000002</v>
      </c>
      <c r="F44" s="28">
        <v>47.45</v>
      </c>
      <c r="G44" s="28">
        <v>491.1</v>
      </c>
      <c r="H44" s="29">
        <v>56.478181818181824</v>
      </c>
      <c r="I44" s="29">
        <f>I43+I42+I41+I40+I39</f>
        <v>56.478181818181824</v>
      </c>
      <c r="J44" s="11"/>
      <c r="K44" s="38">
        <v>1</v>
      </c>
      <c r="M44" s="28">
        <f>SUM(M39:M43)</f>
        <v>17.2</v>
      </c>
      <c r="N44" s="28">
        <f t="shared" ref="N44:P44" si="16">SUM(N39:N43)</f>
        <v>25.650000000000002</v>
      </c>
      <c r="O44" s="28">
        <f t="shared" si="16"/>
        <v>47.45</v>
      </c>
      <c r="P44" s="28">
        <f t="shared" si="16"/>
        <v>491.1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170</v>
      </c>
      <c r="B47" s="22" t="s">
        <v>157</v>
      </c>
      <c r="C47" s="89" t="s">
        <v>158</v>
      </c>
      <c r="D47" s="90">
        <v>0.49</v>
      </c>
      <c r="E47" s="90">
        <v>7.0000000000000007E-2</v>
      </c>
      <c r="F47" s="90">
        <v>1.33</v>
      </c>
      <c r="G47" s="90">
        <v>7.7</v>
      </c>
      <c r="H47" s="91">
        <v>14.286440000000001</v>
      </c>
      <c r="I47" s="25">
        <f>H47</f>
        <v>14.286440000000001</v>
      </c>
      <c r="J47" s="11"/>
      <c r="K47" s="37" t="str">
        <f t="shared" si="2"/>
        <v>Огурцы порционные</v>
      </c>
      <c r="M47" s="24">
        <f>D47</f>
        <v>0.49</v>
      </c>
      <c r="N47" s="24">
        <f t="shared" ref="N47:P53" si="17">E47</f>
        <v>7.0000000000000007E-2</v>
      </c>
      <c r="O47" s="24">
        <f t="shared" si="17"/>
        <v>1.33</v>
      </c>
      <c r="P47" s="24">
        <f t="shared" si="17"/>
        <v>7.7</v>
      </c>
      <c r="IA47" s="12"/>
      <c r="IB47" s="6">
        <f>[1]основа!AM43</f>
        <v>42551</v>
      </c>
    </row>
    <row r="48" spans="1:236" ht="15" customHeight="1" x14ac:dyDescent="0.2">
      <c r="A48" s="88" t="s">
        <v>233</v>
      </c>
      <c r="B48" s="22" t="s">
        <v>155</v>
      </c>
      <c r="C48" s="89" t="s">
        <v>234</v>
      </c>
      <c r="D48" s="90">
        <v>8.0500000000000007</v>
      </c>
      <c r="E48" s="90">
        <v>7.55</v>
      </c>
      <c r="F48" s="90">
        <v>7.55</v>
      </c>
      <c r="G48" s="90">
        <v>130.35</v>
      </c>
      <c r="H48" s="91">
        <v>21.933012500000004</v>
      </c>
      <c r="I48" s="25">
        <f t="shared" ref="I48:I53" si="18">H48</f>
        <v>21.933012500000004</v>
      </c>
      <c r="J48" s="11"/>
      <c r="K48" s="37" t="str">
        <f t="shared" si="2"/>
        <v>Шницель рубленный из курицы</v>
      </c>
      <c r="M48" s="24">
        <f t="shared" ref="M48:M53" si="19">D48</f>
        <v>8.0500000000000007</v>
      </c>
      <c r="N48" s="24">
        <f t="shared" si="17"/>
        <v>7.55</v>
      </c>
      <c r="O48" s="24">
        <f t="shared" si="17"/>
        <v>7.55</v>
      </c>
      <c r="P48" s="24">
        <f t="shared" si="17"/>
        <v>130.35</v>
      </c>
      <c r="IA48" s="12"/>
      <c r="IB48" s="6">
        <f>[1]основа!AM44</f>
        <v>42551</v>
      </c>
    </row>
    <row r="49" spans="1:236" ht="15" customHeight="1" x14ac:dyDescent="0.2">
      <c r="A49" s="88" t="s">
        <v>241</v>
      </c>
      <c r="B49" s="22" t="s">
        <v>153</v>
      </c>
      <c r="C49" s="89" t="s">
        <v>242</v>
      </c>
      <c r="D49" s="90">
        <v>18.8</v>
      </c>
      <c r="E49" s="90">
        <v>9.1999999999999993</v>
      </c>
      <c r="F49" s="90">
        <v>44.6</v>
      </c>
      <c r="G49" s="90">
        <v>340</v>
      </c>
      <c r="H49" s="91">
        <v>4.9163999999999994</v>
      </c>
      <c r="I49" s="25">
        <f t="shared" si="18"/>
        <v>4.9163999999999994</v>
      </c>
      <c r="J49" s="11"/>
      <c r="K49" s="37" t="str">
        <f t="shared" si="2"/>
        <v>Пюре гороховое</v>
      </c>
      <c r="M49" s="24">
        <f t="shared" si="19"/>
        <v>18.8</v>
      </c>
      <c r="N49" s="24">
        <f t="shared" si="17"/>
        <v>9.1999999999999993</v>
      </c>
      <c r="O49" s="24">
        <f t="shared" si="17"/>
        <v>44.6</v>
      </c>
      <c r="P49" s="24">
        <f t="shared" si="17"/>
        <v>340</v>
      </c>
      <c r="IA49" s="12"/>
      <c r="IB49" s="6">
        <f>[1]основа!AM45</f>
        <v>42551</v>
      </c>
    </row>
    <row r="50" spans="1:236" ht="15" customHeight="1" x14ac:dyDescent="0.2">
      <c r="A50" s="88" t="s">
        <v>173</v>
      </c>
      <c r="B50" s="22" t="s">
        <v>153</v>
      </c>
      <c r="C50" s="89" t="s">
        <v>174</v>
      </c>
      <c r="D50" s="90">
        <v>0.2</v>
      </c>
      <c r="E50" s="90">
        <v>0</v>
      </c>
      <c r="F50" s="90">
        <v>15</v>
      </c>
      <c r="G50" s="90">
        <v>58</v>
      </c>
      <c r="H50" s="91">
        <v>1.0905</v>
      </c>
      <c r="I50" s="25">
        <f t="shared" si="18"/>
        <v>1.0905</v>
      </c>
      <c r="J50" s="11"/>
      <c r="K50" s="37" t="str">
        <f t="shared" si="2"/>
        <v>Чай с сахаром</v>
      </c>
      <c r="M50" s="24">
        <f t="shared" si="19"/>
        <v>0.2</v>
      </c>
      <c r="N50" s="24">
        <f t="shared" si="17"/>
        <v>0</v>
      </c>
      <c r="O50" s="24">
        <f t="shared" si="17"/>
        <v>15</v>
      </c>
      <c r="P50" s="24">
        <f t="shared" si="17"/>
        <v>58</v>
      </c>
      <c r="IA50" s="12"/>
      <c r="IB50" s="6">
        <f>[1]основа!AM46</f>
        <v>42551</v>
      </c>
    </row>
    <row r="51" spans="1:236" ht="15" customHeight="1" x14ac:dyDescent="0.2">
      <c r="A51" s="88" t="s">
        <v>73</v>
      </c>
      <c r="B51" s="22" t="s">
        <v>155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35.54</v>
      </c>
      <c r="E54" s="28">
        <v>19.82</v>
      </c>
      <c r="F54" s="28">
        <v>120.47999999999999</v>
      </c>
      <c r="G54" s="28">
        <v>806.05000000000007</v>
      </c>
      <c r="H54" s="29">
        <v>46.091352500000006</v>
      </c>
      <c r="I54" s="29">
        <f>I53+I52+I51+I50+I49+I48+I47</f>
        <v>46.091352500000006</v>
      </c>
      <c r="J54" s="11"/>
      <c r="K54" s="38">
        <v>1</v>
      </c>
      <c r="M54" s="28">
        <f>SUM(M47:M53)</f>
        <v>35.540000000000006</v>
      </c>
      <c r="N54" s="28">
        <f t="shared" ref="N54:P54" si="20">SUM(N47:N53)</f>
        <v>19.82</v>
      </c>
      <c r="O54" s="28">
        <f t="shared" si="20"/>
        <v>120.48</v>
      </c>
      <c r="P54" s="28">
        <f t="shared" si="20"/>
        <v>806.05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200</v>
      </c>
      <c r="B57" s="22" t="s">
        <v>176</v>
      </c>
      <c r="C57" s="89" t="s">
        <v>201</v>
      </c>
      <c r="D57" s="90">
        <v>3.75</v>
      </c>
      <c r="E57" s="90">
        <v>6.6</v>
      </c>
      <c r="F57" s="90">
        <v>30.45</v>
      </c>
      <c r="G57" s="90">
        <v>197</v>
      </c>
      <c r="H57" s="91">
        <v>2.1461345000000001</v>
      </c>
      <c r="I57" s="25">
        <f>H57</f>
        <v>2.1461345000000001</v>
      </c>
      <c r="J57" s="11"/>
      <c r="K57" s="37" t="str">
        <f t="shared" si="2"/>
        <v>Булочка домашняя</v>
      </c>
      <c r="M57" s="24">
        <f>D57</f>
        <v>3.75</v>
      </c>
      <c r="N57" s="24">
        <f t="shared" ref="N57:P59" si="21">E57</f>
        <v>6.6</v>
      </c>
      <c r="O57" s="24">
        <f t="shared" si="21"/>
        <v>30.45</v>
      </c>
      <c r="P57" s="24">
        <f t="shared" si="21"/>
        <v>197</v>
      </c>
      <c r="IA57" s="12"/>
      <c r="IB57" s="6">
        <f>[1]основа!AM53</f>
        <v>42551</v>
      </c>
    </row>
    <row r="58" spans="1:236" ht="15" customHeight="1" x14ac:dyDescent="0.2">
      <c r="A58" s="88" t="s">
        <v>202</v>
      </c>
      <c r="B58" s="22" t="s">
        <v>153</v>
      </c>
      <c r="C58" s="89" t="s">
        <v>178</v>
      </c>
      <c r="D58" s="90">
        <v>5.6</v>
      </c>
      <c r="E58" s="90">
        <v>6.4</v>
      </c>
      <c r="F58" s="90">
        <v>8.1999999999999993</v>
      </c>
      <c r="G58" s="90">
        <v>117</v>
      </c>
      <c r="H58" s="91">
        <v>7.9363800000000007</v>
      </c>
      <c r="I58" s="25">
        <f t="shared" ref="I58:I59" si="22">H58</f>
        <v>7.9363800000000007</v>
      </c>
      <c r="J58" s="11"/>
      <c r="K58" s="37" t="str">
        <f t="shared" si="2"/>
        <v>Кефир</v>
      </c>
      <c r="M58" s="24">
        <f t="shared" ref="M58:M59" si="23">D58</f>
        <v>5.6</v>
      </c>
      <c r="N58" s="24">
        <f t="shared" si="21"/>
        <v>6.4</v>
      </c>
      <c r="O58" s="24">
        <f t="shared" si="21"/>
        <v>8.1999999999999993</v>
      </c>
      <c r="P58" s="24">
        <f t="shared" si="21"/>
        <v>117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9.35</v>
      </c>
      <c r="E60" s="28">
        <v>13</v>
      </c>
      <c r="F60" s="28">
        <v>38.65</v>
      </c>
      <c r="G60" s="28">
        <v>314</v>
      </c>
      <c r="H60" s="32">
        <v>10.0825145</v>
      </c>
      <c r="I60" s="32">
        <f>I57+I58+I59</f>
        <v>10.0825145</v>
      </c>
      <c r="J60" s="11"/>
      <c r="K60" s="38">
        <v>1</v>
      </c>
      <c r="M60" s="28">
        <f>SUM(M57:M59)</f>
        <v>9.35</v>
      </c>
      <c r="N60" s="28">
        <f t="shared" ref="N60:P60" si="24">SUM(N57:N59)</f>
        <v>13</v>
      </c>
      <c r="O60" s="28">
        <f t="shared" si="24"/>
        <v>38.65</v>
      </c>
      <c r="P60" s="28">
        <f t="shared" si="24"/>
        <v>314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126.935</v>
      </c>
      <c r="E62" s="28">
        <v>135.065</v>
      </c>
      <c r="F62" s="28">
        <v>493</v>
      </c>
      <c r="G62" s="28">
        <v>3402.51</v>
      </c>
      <c r="H62" s="32">
        <v>218.23578881818187</v>
      </c>
      <c r="I62" s="32">
        <f>I54+I44+I36+I25+I19+I60</f>
        <v>218.23578881818185</v>
      </c>
      <c r="J62" s="11"/>
      <c r="K62" s="38">
        <v>1</v>
      </c>
      <c r="M62" s="28">
        <f>M60+M54+M44+M36+M25+M19</f>
        <v>126.935</v>
      </c>
      <c r="N62" s="28">
        <f t="shared" ref="N62:P62" si="25">N60+N54+N44+N36+N25+N19</f>
        <v>135.065</v>
      </c>
      <c r="O62" s="28">
        <f t="shared" si="25"/>
        <v>493</v>
      </c>
      <c r="P62" s="28">
        <f t="shared" si="25"/>
        <v>3402.51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атон нарезной обогащённый"/>
        <filter val="Бигус &quot;Школьный&quot; (говядина)"/>
        <filter val="Булочка домашняя"/>
        <filter val="Груша"/>
        <filter val="Какао с молоком"/>
        <filter val="Каша молочная рисовая (жидкая) с маслом сливочным"/>
        <filter val="Кефир"/>
        <filter val="Кисель плодово-ягодный с вит.С"/>
        <filter val="Масло сливочное"/>
        <filter val="Огурцы порционные"/>
        <filter val="Омлет натуральный с маслом сливочным"/>
        <filter val="Помидоры порционные"/>
        <filter val="Пюре гороховое"/>
        <filter val="Рассольник &quot;Ленинградский&quot; со сметаной"/>
        <filter val="Сок фруктовый"/>
        <filter val="Сыр порционный"/>
        <filter val="Хлеб &quot;Здоровье &quot; обогащённый"/>
        <filter val="Хлеб пшеничный"/>
        <filter val="Чай с сахаром"/>
        <filter val="Шницель рубленный из курицы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477" priority="102" operator="equal">
      <formula>0</formula>
    </cfRule>
  </conditionalFormatting>
  <conditionalFormatting sqref="D6">
    <cfRule type="cellIs" dxfId="1476" priority="101" operator="equal">
      <formula>0</formula>
    </cfRule>
  </conditionalFormatting>
  <conditionalFormatting sqref="D6">
    <cfRule type="cellIs" dxfId="1475" priority="100" operator="equal">
      <formula>0</formula>
    </cfRule>
  </conditionalFormatting>
  <conditionalFormatting sqref="A2:A4">
    <cfRule type="cellIs" dxfId="1474" priority="99" operator="equal">
      <formula>0</formula>
    </cfRule>
  </conditionalFormatting>
  <conditionalFormatting sqref="A65:A67">
    <cfRule type="cellIs" dxfId="1473" priority="98" operator="equal">
      <formula>0</formula>
    </cfRule>
  </conditionalFormatting>
  <conditionalFormatting sqref="A12:H59">
    <cfRule type="cellIs" dxfId="1472" priority="97" stopIfTrue="1" operator="equal">
      <formula>0</formula>
    </cfRule>
  </conditionalFormatting>
  <conditionalFormatting sqref="A19:H21">
    <cfRule type="cellIs" dxfId="1471" priority="96" stopIfTrue="1" operator="equal">
      <formula>0</formula>
    </cfRule>
  </conditionalFormatting>
  <conditionalFormatting sqref="A19:H21">
    <cfRule type="cellIs" dxfId="1470" priority="95" stopIfTrue="1" operator="equal">
      <formula>0</formula>
    </cfRule>
  </conditionalFormatting>
  <conditionalFormatting sqref="A25:H27">
    <cfRule type="cellIs" dxfId="1469" priority="94" stopIfTrue="1" operator="equal">
      <formula>0</formula>
    </cfRule>
  </conditionalFormatting>
  <conditionalFormatting sqref="A25:H27">
    <cfRule type="cellIs" dxfId="1468" priority="93" stopIfTrue="1" operator="equal">
      <formula>0</formula>
    </cfRule>
  </conditionalFormatting>
  <conditionalFormatting sqref="A36:H38">
    <cfRule type="cellIs" dxfId="1467" priority="92" stopIfTrue="1" operator="equal">
      <formula>0</formula>
    </cfRule>
  </conditionalFormatting>
  <conditionalFormatting sqref="A44:H46">
    <cfRule type="cellIs" dxfId="1466" priority="91" stopIfTrue="1" operator="equal">
      <formula>0</formula>
    </cfRule>
  </conditionalFormatting>
  <conditionalFormatting sqref="A44:H46">
    <cfRule type="cellIs" dxfId="1465" priority="90" stopIfTrue="1" operator="equal">
      <formula>0</formula>
    </cfRule>
  </conditionalFormatting>
  <conditionalFormatting sqref="A54:H56">
    <cfRule type="cellIs" dxfId="1464" priority="89" stopIfTrue="1" operator="equal">
      <formula>0</formula>
    </cfRule>
  </conditionalFormatting>
  <conditionalFormatting sqref="A12:H62">
    <cfRule type="expression" dxfId="1463" priority="88" stopIfTrue="1">
      <formula>$IT13&lt;$IS$2</formula>
    </cfRule>
  </conditionalFormatting>
  <conditionalFormatting sqref="A6">
    <cfRule type="cellIs" dxfId="1462" priority="87" operator="equal">
      <formula>0</formula>
    </cfRule>
  </conditionalFormatting>
  <conditionalFormatting sqref="A12:H59">
    <cfRule type="cellIs" dxfId="1461" priority="86" stopIfTrue="1" operator="equal">
      <formula>0</formula>
    </cfRule>
  </conditionalFormatting>
  <conditionalFormatting sqref="A19:H21">
    <cfRule type="cellIs" dxfId="1460" priority="85" stopIfTrue="1" operator="equal">
      <formula>0</formula>
    </cfRule>
  </conditionalFormatting>
  <conditionalFormatting sqref="A19:H21">
    <cfRule type="cellIs" dxfId="1459" priority="84" stopIfTrue="1" operator="equal">
      <formula>0</formula>
    </cfRule>
  </conditionalFormatting>
  <conditionalFormatting sqref="A25:H27">
    <cfRule type="cellIs" dxfId="1458" priority="83" stopIfTrue="1" operator="equal">
      <formula>0</formula>
    </cfRule>
  </conditionalFormatting>
  <conditionalFormatting sqref="A25:H27">
    <cfRule type="cellIs" dxfId="1457" priority="82" stopIfTrue="1" operator="equal">
      <formula>0</formula>
    </cfRule>
  </conditionalFormatting>
  <conditionalFormatting sqref="A36:H38">
    <cfRule type="cellIs" dxfId="1456" priority="81" stopIfTrue="1" operator="equal">
      <formula>0</formula>
    </cfRule>
  </conditionalFormatting>
  <conditionalFormatting sqref="A44:H46">
    <cfRule type="cellIs" dxfId="1455" priority="80" stopIfTrue="1" operator="equal">
      <formula>0</formula>
    </cfRule>
  </conditionalFormatting>
  <conditionalFormatting sqref="A44:H46">
    <cfRule type="cellIs" dxfId="1454" priority="79" stopIfTrue="1" operator="equal">
      <formula>0</formula>
    </cfRule>
  </conditionalFormatting>
  <conditionalFormatting sqref="A54:H56">
    <cfRule type="cellIs" dxfId="1453" priority="78" stopIfTrue="1" operator="equal">
      <formula>0</formula>
    </cfRule>
  </conditionalFormatting>
  <conditionalFormatting sqref="A12:H62">
    <cfRule type="expression" dxfId="1452" priority="77" stopIfTrue="1">
      <formula>$IT13&lt;$IS$2</formula>
    </cfRule>
  </conditionalFormatting>
  <conditionalFormatting sqref="K8:K70">
    <cfRule type="cellIs" dxfId="1451" priority="76" operator="equal">
      <formula>0</formula>
    </cfRule>
  </conditionalFormatting>
  <conditionalFormatting sqref="A2:G4">
    <cfRule type="cellIs" dxfId="1450" priority="75" operator="equal">
      <formula>0</formula>
    </cfRule>
  </conditionalFormatting>
  <conditionalFormatting sqref="A2:A4">
    <cfRule type="cellIs" dxfId="1449" priority="74" operator="equal">
      <formula>0</formula>
    </cfRule>
  </conditionalFormatting>
  <conditionalFormatting sqref="A3:A4">
    <cfRule type="expression" dxfId="1448" priority="73" stopIfTrue="1">
      <formula>$IT4&lt;$IS$4</formula>
    </cfRule>
  </conditionalFormatting>
  <conditionalFormatting sqref="A3:A4">
    <cfRule type="expression" dxfId="1447" priority="72" stopIfTrue="1">
      <formula>$IT4&lt;$IS$4</formula>
    </cfRule>
  </conditionalFormatting>
  <conditionalFormatting sqref="A3:G3">
    <cfRule type="expression" dxfId="1446" priority="71" stopIfTrue="1">
      <formula>$IT6&lt;$IS$4</formula>
    </cfRule>
  </conditionalFormatting>
  <conditionalFormatting sqref="A3:G3">
    <cfRule type="cellIs" dxfId="1445" priority="70" operator="equal">
      <formula>0</formula>
    </cfRule>
  </conditionalFormatting>
  <conditionalFormatting sqref="A3">
    <cfRule type="cellIs" dxfId="1444" priority="69" operator="equal">
      <formula>0</formula>
    </cfRule>
  </conditionalFormatting>
  <conditionalFormatting sqref="A3:G3">
    <cfRule type="cellIs" dxfId="1443" priority="68" operator="equal">
      <formula>0</formula>
    </cfRule>
  </conditionalFormatting>
  <conditionalFormatting sqref="A3">
    <cfRule type="cellIs" dxfId="1442" priority="67" operator="equal">
      <formula>0</formula>
    </cfRule>
  </conditionalFormatting>
  <conditionalFormatting sqref="A3">
    <cfRule type="expression" dxfId="1441" priority="66" stopIfTrue="1">
      <formula>$IT4&lt;$IS$4</formula>
    </cfRule>
  </conditionalFormatting>
  <conditionalFormatting sqref="A3">
    <cfRule type="expression" dxfId="1440" priority="65" stopIfTrue="1">
      <formula>$IT4&lt;$IS$4</formula>
    </cfRule>
  </conditionalFormatting>
  <conditionalFormatting sqref="A3:G3">
    <cfRule type="expression" dxfId="1439" priority="64" stopIfTrue="1">
      <formula>$IT6&lt;$IS$4</formula>
    </cfRule>
  </conditionalFormatting>
  <conditionalFormatting sqref="A12:G59">
    <cfRule type="cellIs" dxfId="1438" priority="63" stopIfTrue="1" operator="equal">
      <formula>0</formula>
    </cfRule>
  </conditionalFormatting>
  <conditionalFormatting sqref="A19:G21">
    <cfRule type="cellIs" dxfId="1437" priority="62" stopIfTrue="1" operator="equal">
      <formula>0</formula>
    </cfRule>
  </conditionalFormatting>
  <conditionalFormatting sqref="A19:G21">
    <cfRule type="cellIs" dxfId="1436" priority="61" stopIfTrue="1" operator="equal">
      <formula>0</formula>
    </cfRule>
  </conditionalFormatting>
  <conditionalFormatting sqref="A19:G21">
    <cfRule type="cellIs" dxfId="1435" priority="60" stopIfTrue="1" operator="equal">
      <formula>0</formula>
    </cfRule>
  </conditionalFormatting>
  <conditionalFormatting sqref="A25:G27">
    <cfRule type="cellIs" dxfId="1434" priority="59" stopIfTrue="1" operator="equal">
      <formula>0</formula>
    </cfRule>
  </conditionalFormatting>
  <conditionalFormatting sqref="A25:G27">
    <cfRule type="cellIs" dxfId="1433" priority="58" stopIfTrue="1" operator="equal">
      <formula>0</formula>
    </cfRule>
  </conditionalFormatting>
  <conditionalFormatting sqref="A36:G38">
    <cfRule type="cellIs" dxfId="1432" priority="57" stopIfTrue="1" operator="equal">
      <formula>0</formula>
    </cfRule>
  </conditionalFormatting>
  <conditionalFormatting sqref="A44:G46">
    <cfRule type="cellIs" dxfId="1431" priority="56" stopIfTrue="1" operator="equal">
      <formula>0</formula>
    </cfRule>
  </conditionalFormatting>
  <conditionalFormatting sqref="A44:G46">
    <cfRule type="cellIs" dxfId="1430" priority="55" stopIfTrue="1" operator="equal">
      <formula>0</formula>
    </cfRule>
  </conditionalFormatting>
  <conditionalFormatting sqref="A54:G56">
    <cfRule type="cellIs" dxfId="1429" priority="54" stopIfTrue="1" operator="equal">
      <formula>0</formula>
    </cfRule>
  </conditionalFormatting>
  <conditionalFormatting sqref="A12:G62">
    <cfRule type="expression" dxfId="1428" priority="53" stopIfTrue="1">
      <formula>$IT13&lt;$IS$2</formula>
    </cfRule>
  </conditionalFormatting>
  <conditionalFormatting sqref="A28:G28">
    <cfRule type="cellIs" dxfId="1427" priority="52" stopIfTrue="1" operator="equal">
      <formula>0</formula>
    </cfRule>
  </conditionalFormatting>
  <conditionalFormatting sqref="A28:G28">
    <cfRule type="expression" dxfId="1426" priority="51" stopIfTrue="1">
      <formula>$IT29&lt;$IS$2</formula>
    </cfRule>
  </conditionalFormatting>
  <conditionalFormatting sqref="A36:G36">
    <cfRule type="cellIs" dxfId="1425" priority="50" stopIfTrue="1" operator="equal">
      <formula>0</formula>
    </cfRule>
  </conditionalFormatting>
  <conditionalFormatting sqref="A36:G36">
    <cfRule type="cellIs" dxfId="1424" priority="49" stopIfTrue="1" operator="equal">
      <formula>0</formula>
    </cfRule>
  </conditionalFormatting>
  <conditionalFormatting sqref="A36:G36">
    <cfRule type="expression" dxfId="1423" priority="48" stopIfTrue="1">
      <formula>$IT37&lt;$IS$2</formula>
    </cfRule>
  </conditionalFormatting>
  <conditionalFormatting sqref="A62:G62">
    <cfRule type="expression" dxfId="1422" priority="47" stopIfTrue="1">
      <formula>$IT63&lt;$IS$2</formula>
    </cfRule>
  </conditionalFormatting>
  <conditionalFormatting sqref="H12:H59">
    <cfRule type="cellIs" dxfId="1421" priority="46" stopIfTrue="1" operator="equal">
      <formula>0</formula>
    </cfRule>
  </conditionalFormatting>
  <conditionalFormatting sqref="H19:H21">
    <cfRule type="cellIs" dxfId="1420" priority="45" stopIfTrue="1" operator="equal">
      <formula>0</formula>
    </cfRule>
  </conditionalFormatting>
  <conditionalFormatting sqref="H19:H21">
    <cfRule type="cellIs" dxfId="1419" priority="44" stopIfTrue="1" operator="equal">
      <formula>0</formula>
    </cfRule>
  </conditionalFormatting>
  <conditionalFormatting sqref="H19:H21">
    <cfRule type="cellIs" dxfId="1418" priority="43" stopIfTrue="1" operator="equal">
      <formula>0</formula>
    </cfRule>
  </conditionalFormatting>
  <conditionalFormatting sqref="H25:H27">
    <cfRule type="cellIs" dxfId="1417" priority="42" stopIfTrue="1" operator="equal">
      <formula>0</formula>
    </cfRule>
  </conditionalFormatting>
  <conditionalFormatting sqref="H25:H27">
    <cfRule type="cellIs" dxfId="1416" priority="41" stopIfTrue="1" operator="equal">
      <formula>0</formula>
    </cfRule>
  </conditionalFormatting>
  <conditionalFormatting sqref="H36:H38">
    <cfRule type="cellIs" dxfId="1415" priority="40" stopIfTrue="1" operator="equal">
      <formula>0</formula>
    </cfRule>
  </conditionalFormatting>
  <conditionalFormatting sqref="H44:H46">
    <cfRule type="cellIs" dxfId="1414" priority="39" stopIfTrue="1" operator="equal">
      <formula>0</formula>
    </cfRule>
  </conditionalFormatting>
  <conditionalFormatting sqref="H44:H46">
    <cfRule type="cellIs" dxfId="1413" priority="38" stopIfTrue="1" operator="equal">
      <formula>0</formula>
    </cfRule>
  </conditionalFormatting>
  <conditionalFormatting sqref="H54:H56">
    <cfRule type="cellIs" dxfId="1412" priority="37" stopIfTrue="1" operator="equal">
      <formula>0</formula>
    </cfRule>
  </conditionalFormatting>
  <conditionalFormatting sqref="H12:H62">
    <cfRule type="expression" dxfId="1411" priority="36" stopIfTrue="1">
      <formula>$IT13&lt;$IS$2</formula>
    </cfRule>
  </conditionalFormatting>
  <conditionalFormatting sqref="A39:G41">
    <cfRule type="cellIs" dxfId="1410" priority="35" stopIfTrue="1" operator="equal">
      <formula>0</formula>
    </cfRule>
  </conditionalFormatting>
  <conditionalFormatting sqref="A39:G41">
    <cfRule type="expression" dxfId="1409" priority="34" stopIfTrue="1">
      <formula>$IT40&lt;$IS$2</formula>
    </cfRule>
  </conditionalFormatting>
  <conditionalFormatting sqref="A44:G44">
    <cfRule type="cellIs" dxfId="1408" priority="33" stopIfTrue="1" operator="equal">
      <formula>0</formula>
    </cfRule>
  </conditionalFormatting>
  <conditionalFormatting sqref="A44:G44">
    <cfRule type="cellIs" dxfId="1407" priority="32" stopIfTrue="1" operator="equal">
      <formula>0</formula>
    </cfRule>
  </conditionalFormatting>
  <conditionalFormatting sqref="A44:G44">
    <cfRule type="cellIs" dxfId="1406" priority="31" stopIfTrue="1" operator="equal">
      <formula>0</formula>
    </cfRule>
  </conditionalFormatting>
  <conditionalFormatting sqref="A44:G44">
    <cfRule type="expression" dxfId="1405" priority="30" stopIfTrue="1">
      <formula>$IT45&lt;$IS$2</formula>
    </cfRule>
  </conditionalFormatting>
  <conditionalFormatting sqref="A62:G62">
    <cfRule type="expression" dxfId="1404" priority="29" stopIfTrue="1">
      <formula>$IT63&lt;$IS$2</formula>
    </cfRule>
  </conditionalFormatting>
  <conditionalFormatting sqref="A12:G59">
    <cfRule type="cellIs" dxfId="1403" priority="28" stopIfTrue="1" operator="equal">
      <formula>0</formula>
    </cfRule>
  </conditionalFormatting>
  <conditionalFormatting sqref="A19:G21">
    <cfRule type="cellIs" dxfId="1402" priority="27" stopIfTrue="1" operator="equal">
      <formula>0</formula>
    </cfRule>
  </conditionalFormatting>
  <conditionalFormatting sqref="A19:G21">
    <cfRule type="cellIs" dxfId="1401" priority="26" stopIfTrue="1" operator="equal">
      <formula>0</formula>
    </cfRule>
  </conditionalFormatting>
  <conditionalFormatting sqref="A19:G21">
    <cfRule type="cellIs" dxfId="1400" priority="25" stopIfTrue="1" operator="equal">
      <formula>0</formula>
    </cfRule>
  </conditionalFormatting>
  <conditionalFormatting sqref="A25:G27">
    <cfRule type="cellIs" dxfId="1399" priority="24" stopIfTrue="1" operator="equal">
      <formula>0</formula>
    </cfRule>
  </conditionalFormatting>
  <conditionalFormatting sqref="A25:G27">
    <cfRule type="cellIs" dxfId="1398" priority="23" stopIfTrue="1" operator="equal">
      <formula>0</formula>
    </cfRule>
  </conditionalFormatting>
  <conditionalFormatting sqref="A36:G38">
    <cfRule type="cellIs" dxfId="1397" priority="22" stopIfTrue="1" operator="equal">
      <formula>0</formula>
    </cfRule>
  </conditionalFormatting>
  <conditionalFormatting sqref="A44:G46">
    <cfRule type="cellIs" dxfId="1396" priority="21" stopIfTrue="1" operator="equal">
      <formula>0</formula>
    </cfRule>
  </conditionalFormatting>
  <conditionalFormatting sqref="A44:G46">
    <cfRule type="cellIs" dxfId="1395" priority="20" stopIfTrue="1" operator="equal">
      <formula>0</formula>
    </cfRule>
  </conditionalFormatting>
  <conditionalFormatting sqref="A54:G56">
    <cfRule type="cellIs" dxfId="1394" priority="19" stopIfTrue="1" operator="equal">
      <formula>0</formula>
    </cfRule>
  </conditionalFormatting>
  <conditionalFormatting sqref="A12:G62">
    <cfRule type="expression" dxfId="1393" priority="18" stopIfTrue="1">
      <formula>$IT13&lt;$IS$2</formula>
    </cfRule>
  </conditionalFormatting>
  <conditionalFormatting sqref="A12:H62">
    <cfRule type="cellIs" dxfId="1392" priority="17" operator="equal">
      <formula>0</formula>
    </cfRule>
  </conditionalFormatting>
  <conditionalFormatting sqref="K8:K63">
    <cfRule type="cellIs" dxfId="1391" priority="16" operator="equal">
      <formula>0</formula>
    </cfRule>
  </conditionalFormatting>
  <conditionalFormatting sqref="A12:H59">
    <cfRule type="cellIs" dxfId="1390" priority="15" stopIfTrue="1" operator="equal">
      <formula>0</formula>
    </cfRule>
  </conditionalFormatting>
  <conditionalFormatting sqref="A19:H21">
    <cfRule type="cellIs" dxfId="1389" priority="14" stopIfTrue="1" operator="equal">
      <formula>0</formula>
    </cfRule>
  </conditionalFormatting>
  <conditionalFormatting sqref="A19:H21">
    <cfRule type="cellIs" dxfId="1388" priority="13" stopIfTrue="1" operator="equal">
      <formula>0</formula>
    </cfRule>
  </conditionalFormatting>
  <conditionalFormatting sqref="A25:H27">
    <cfRule type="cellIs" dxfId="1387" priority="12" stopIfTrue="1" operator="equal">
      <formula>0</formula>
    </cfRule>
  </conditionalFormatting>
  <conditionalFormatting sqref="A25:H27">
    <cfRule type="cellIs" dxfId="1386" priority="11" stopIfTrue="1" operator="equal">
      <formula>0</formula>
    </cfRule>
  </conditionalFormatting>
  <conditionalFormatting sqref="A36:H38">
    <cfRule type="cellIs" dxfId="1385" priority="10" stopIfTrue="1" operator="equal">
      <formula>0</formula>
    </cfRule>
  </conditionalFormatting>
  <conditionalFormatting sqref="A44:H46">
    <cfRule type="cellIs" dxfId="1384" priority="9" stopIfTrue="1" operator="equal">
      <formula>0</formula>
    </cfRule>
  </conditionalFormatting>
  <conditionalFormatting sqref="A44:H46">
    <cfRule type="cellIs" dxfId="1383" priority="8" stopIfTrue="1" operator="equal">
      <formula>0</formula>
    </cfRule>
  </conditionalFormatting>
  <conditionalFormatting sqref="A54:H56">
    <cfRule type="cellIs" dxfId="1382" priority="7" stopIfTrue="1" operator="equal">
      <formula>0</formula>
    </cfRule>
  </conditionalFormatting>
  <conditionalFormatting sqref="A12:H62">
    <cfRule type="expression" dxfId="1381" priority="6" stopIfTrue="1">
      <formula>$IT13&lt;$IS$2</formula>
    </cfRule>
  </conditionalFormatting>
  <conditionalFormatting sqref="A2:G3">
    <cfRule type="cellIs" dxfId="1380" priority="5" operator="equal">
      <formula>0</formula>
    </cfRule>
  </conditionalFormatting>
  <conditionalFormatting sqref="A2:A3">
    <cfRule type="cellIs" dxfId="1379" priority="4" operator="equal">
      <formula>0</formula>
    </cfRule>
  </conditionalFormatting>
  <conditionalFormatting sqref="A3">
    <cfRule type="expression" dxfId="1378" priority="3" stopIfTrue="1">
      <formula>$IT4&lt;$IS$4</formula>
    </cfRule>
  </conditionalFormatting>
  <conditionalFormatting sqref="A3">
    <cfRule type="expression" dxfId="1377" priority="2" stopIfTrue="1">
      <formula>$IT4&lt;$IS$4</formula>
    </cfRule>
  </conditionalFormatting>
  <conditionalFormatting sqref="A3:G3">
    <cfRule type="expression" dxfId="1376" priority="1" stopIfTrue="1">
      <formula>$IT6&lt;$IS$4</formula>
    </cfRule>
  </conditionalFormatting>
  <pageMargins left="1.1811023622047245" right="0" top="0" bottom="0" header="0.51181102362204722" footer="0.51181102362204722"/>
  <pageSetup paperSize="9" scale="11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"/>
    </sheetView>
  </sheetViews>
  <sheetFormatPr defaultColWidth="0" defaultRowHeight="12.75" x14ac:dyDescent="0.2"/>
  <cols>
    <col min="1" max="1" width="50.85546875" style="3" customWidth="1"/>
    <col min="2" max="2" width="17.425781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1" width="9.28515625" style="3" hidden="1" customWidth="1"/>
    <col min="12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90" t="s">
        <v>259</v>
      </c>
      <c r="B2" s="195"/>
      <c r="C2" s="195"/>
      <c r="D2" s="195"/>
      <c r="E2" s="195"/>
      <c r="F2" s="195"/>
      <c r="G2" s="195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90" t="s">
        <v>261</v>
      </c>
      <c r="B3" s="185"/>
      <c r="C3" s="185"/>
      <c r="D3" s="185"/>
      <c r="E3" s="185"/>
      <c r="F3" s="185"/>
      <c r="G3" s="185"/>
      <c r="H3" s="2"/>
      <c r="I3" s="2"/>
    </row>
    <row r="4" spans="1:236" ht="26.25" hidden="1" x14ac:dyDescent="0.4">
      <c r="A4" s="190" t="s">
        <v>141</v>
      </c>
      <c r="B4" s="187"/>
      <c r="C4" s="187"/>
      <c r="D4" s="187"/>
      <c r="E4" s="187"/>
      <c r="F4" s="187"/>
      <c r="G4" s="187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84" t="s">
        <v>74</v>
      </c>
      <c r="B6" s="185"/>
      <c r="C6" s="40"/>
      <c r="D6" s="43" t="str">
        <f>х!A12</f>
        <v>12.01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87" t="s">
        <v>69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75</v>
      </c>
      <c r="B12" s="22" t="s">
        <v>146</v>
      </c>
      <c r="C12" s="89" t="s">
        <v>147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148</v>
      </c>
      <c r="B13" s="22" t="s">
        <v>149</v>
      </c>
      <c r="C13" s="89" t="s">
        <v>150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243</v>
      </c>
      <c r="B14" s="22" t="s">
        <v>244</v>
      </c>
      <c r="C14" s="89" t="s">
        <v>245</v>
      </c>
      <c r="D14" s="90">
        <v>11.04</v>
      </c>
      <c r="E14" s="90">
        <v>13.57</v>
      </c>
      <c r="F14" s="90">
        <v>57.499999999999993</v>
      </c>
      <c r="G14" s="90">
        <v>396.29</v>
      </c>
      <c r="H14" s="91">
        <v>13.602</v>
      </c>
      <c r="I14" s="25">
        <f t="shared" si="1"/>
        <v>13.602</v>
      </c>
      <c r="J14" s="11"/>
      <c r="K14" s="37" t="str">
        <f t="shared" si="2"/>
        <v>Каша "Лисичкина"</v>
      </c>
      <c r="M14" s="24">
        <f t="shared" si="3"/>
        <v>11.04</v>
      </c>
      <c r="N14" s="24">
        <f t="shared" si="0"/>
        <v>13.57</v>
      </c>
      <c r="O14" s="24">
        <f t="shared" si="0"/>
        <v>57.499999999999993</v>
      </c>
      <c r="P14" s="24">
        <f t="shared" si="0"/>
        <v>396.29</v>
      </c>
      <c r="IA14" s="12"/>
      <c r="IB14" s="6">
        <f>[1]основа!AM10</f>
        <v>42551</v>
      </c>
    </row>
    <row r="15" spans="1:236" ht="15" customHeight="1" x14ac:dyDescent="0.2">
      <c r="A15" s="88" t="s">
        <v>203</v>
      </c>
      <c r="B15" s="22" t="s">
        <v>153</v>
      </c>
      <c r="C15" s="89" t="s">
        <v>204</v>
      </c>
      <c r="D15" s="90">
        <v>2</v>
      </c>
      <c r="E15" s="90">
        <v>1.82</v>
      </c>
      <c r="F15" s="90">
        <v>23.54</v>
      </c>
      <c r="G15" s="90">
        <v>120.04</v>
      </c>
      <c r="H15" s="91">
        <v>4.1520000000000001</v>
      </c>
      <c r="I15" s="25">
        <f t="shared" si="1"/>
        <v>4.1520000000000001</v>
      </c>
      <c r="J15" s="11"/>
      <c r="K15" s="37" t="str">
        <f t="shared" si="2"/>
        <v>Кофейный напиток с молоком</v>
      </c>
      <c r="M15" s="24">
        <f t="shared" si="3"/>
        <v>2</v>
      </c>
      <c r="N15" s="24">
        <f t="shared" si="0"/>
        <v>1.82</v>
      </c>
      <c r="O15" s="24">
        <f t="shared" si="0"/>
        <v>23.54</v>
      </c>
      <c r="P15" s="24">
        <f t="shared" si="0"/>
        <v>120.04</v>
      </c>
      <c r="IA15" s="12"/>
      <c r="IB15" s="6">
        <f>[1]основа!AM11</f>
        <v>42551</v>
      </c>
    </row>
    <row r="16" spans="1:236" ht="15" customHeight="1" x14ac:dyDescent="0.2">
      <c r="A16" s="88" t="s">
        <v>154</v>
      </c>
      <c r="B16" s="22" t="s">
        <v>155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25.540000000000003</v>
      </c>
      <c r="E19" s="28">
        <v>29.29</v>
      </c>
      <c r="F19" s="28">
        <v>140.88999999999999</v>
      </c>
      <c r="G19" s="28">
        <v>896.33</v>
      </c>
      <c r="H19" s="29">
        <v>30.922000000000001</v>
      </c>
      <c r="I19" s="29">
        <f>I18+I17+I16+I15+I14+I13+I12</f>
        <v>30.922000000000001</v>
      </c>
      <c r="J19" s="11"/>
      <c r="K19" s="38">
        <v>1</v>
      </c>
      <c r="M19" s="28">
        <f>SUM(M12:M18)</f>
        <v>25.54</v>
      </c>
      <c r="N19" s="28">
        <f t="shared" ref="N19:P19" si="4">SUM(N12:N18)</f>
        <v>29.29</v>
      </c>
      <c r="O19" s="28">
        <f t="shared" si="4"/>
        <v>140.88999999999999</v>
      </c>
      <c r="P19" s="28">
        <f t="shared" si="4"/>
        <v>896.32999999999993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170</v>
      </c>
      <c r="B28" s="22" t="s">
        <v>157</v>
      </c>
      <c r="C28" s="89" t="s">
        <v>158</v>
      </c>
      <c r="D28" s="90">
        <v>0.49</v>
      </c>
      <c r="E28" s="90">
        <v>7.0000000000000007E-2</v>
      </c>
      <c r="F28" s="90">
        <v>1.33</v>
      </c>
      <c r="G28" s="90">
        <v>7.7</v>
      </c>
      <c r="H28" s="91">
        <v>14.286440000000001</v>
      </c>
      <c r="I28" s="25">
        <f>H28</f>
        <v>14.286440000000001</v>
      </c>
      <c r="J28" s="11"/>
      <c r="K28" s="37" t="str">
        <f t="shared" si="2"/>
        <v>Огурцы порционные</v>
      </c>
      <c r="M28" s="24">
        <f>D28</f>
        <v>0.49</v>
      </c>
      <c r="N28" s="24">
        <f t="shared" ref="N28:P35" si="9">E28</f>
        <v>7.0000000000000007E-2</v>
      </c>
      <c r="O28" s="24">
        <f t="shared" si="9"/>
        <v>1.33</v>
      </c>
      <c r="P28" s="24">
        <f t="shared" si="9"/>
        <v>7.7</v>
      </c>
      <c r="IA28" s="12"/>
      <c r="IB28" s="6">
        <f>[1]основа!AM24</f>
        <v>42551</v>
      </c>
    </row>
    <row r="29" spans="1:236" ht="15" customHeight="1" x14ac:dyDescent="0.2">
      <c r="A29" s="88" t="s">
        <v>159</v>
      </c>
      <c r="B29" s="22" t="s">
        <v>160</v>
      </c>
      <c r="C29" s="89" t="s">
        <v>161</v>
      </c>
      <c r="D29" s="90">
        <v>4.45</v>
      </c>
      <c r="E29" s="90">
        <v>8.1</v>
      </c>
      <c r="F29" s="90">
        <v>17.8</v>
      </c>
      <c r="G29" s="90">
        <v>164</v>
      </c>
      <c r="H29" s="91">
        <v>6.3667999999999996</v>
      </c>
      <c r="I29" s="25">
        <f t="shared" ref="I29:I35" si="10">H29</f>
        <v>6.3667999999999996</v>
      </c>
      <c r="J29" s="11"/>
      <c r="K29" s="37" t="str">
        <f t="shared" si="2"/>
        <v>Борщ с капустой и картофелем со сметаной</v>
      </c>
      <c r="M29" s="24">
        <f t="shared" ref="M29:M35" si="11">D29</f>
        <v>4.45</v>
      </c>
      <c r="N29" s="24">
        <f t="shared" si="9"/>
        <v>8.1</v>
      </c>
      <c r="O29" s="24">
        <f t="shared" si="9"/>
        <v>17.8</v>
      </c>
      <c r="P29" s="24">
        <f t="shared" si="9"/>
        <v>164</v>
      </c>
      <c r="IA29" s="12"/>
      <c r="IB29" s="6">
        <f>[1]основа!AM25</f>
        <v>42551</v>
      </c>
    </row>
    <row r="30" spans="1:236" ht="15" customHeight="1" x14ac:dyDescent="0.2">
      <c r="A30" s="88" t="s">
        <v>246</v>
      </c>
      <c r="B30" s="22" t="s">
        <v>155</v>
      </c>
      <c r="C30" s="89" t="s">
        <v>247</v>
      </c>
      <c r="D30" s="90">
        <v>18.600000000000001</v>
      </c>
      <c r="E30" s="90">
        <v>1.2</v>
      </c>
      <c r="F30" s="90">
        <v>0</v>
      </c>
      <c r="G30" s="90">
        <v>84</v>
      </c>
      <c r="H30" s="91">
        <v>20.135800000000003</v>
      </c>
      <c r="I30" s="25">
        <f t="shared" si="10"/>
        <v>20.135800000000003</v>
      </c>
      <c r="J30" s="11"/>
      <c r="K30" s="37" t="str">
        <f t="shared" si="2"/>
        <v>Рыба припущенная (минтай)</v>
      </c>
      <c r="M30" s="24">
        <f t="shared" si="11"/>
        <v>18.600000000000001</v>
      </c>
      <c r="N30" s="24">
        <f t="shared" si="9"/>
        <v>1.2</v>
      </c>
      <c r="O30" s="24">
        <f t="shared" si="9"/>
        <v>0</v>
      </c>
      <c r="P30" s="24">
        <f t="shared" si="9"/>
        <v>84</v>
      </c>
      <c r="IA30" s="12"/>
      <c r="IB30" s="6">
        <f>[1]основа!AM26</f>
        <v>42551</v>
      </c>
    </row>
    <row r="31" spans="1:236" ht="15" customHeight="1" x14ac:dyDescent="0.2">
      <c r="A31" s="88" t="s">
        <v>195</v>
      </c>
      <c r="B31" s="22" t="s">
        <v>153</v>
      </c>
      <c r="C31" s="89" t="s">
        <v>196</v>
      </c>
      <c r="D31" s="90">
        <v>4.2</v>
      </c>
      <c r="E31" s="90">
        <v>9</v>
      </c>
      <c r="F31" s="90">
        <v>29.2</v>
      </c>
      <c r="G31" s="90">
        <v>218</v>
      </c>
      <c r="H31" s="91">
        <v>7.8453759999999999</v>
      </c>
      <c r="I31" s="25">
        <f t="shared" si="10"/>
        <v>7.8453759999999999</v>
      </c>
      <c r="J31" s="11"/>
      <c r="K31" s="37" t="str">
        <f t="shared" si="2"/>
        <v>Пюре картофельное</v>
      </c>
      <c r="M31" s="24">
        <f t="shared" si="11"/>
        <v>4.2</v>
      </c>
      <c r="N31" s="24">
        <f t="shared" si="9"/>
        <v>9</v>
      </c>
      <c r="O31" s="24">
        <f t="shared" si="9"/>
        <v>29.2</v>
      </c>
      <c r="P31" s="24">
        <f t="shared" si="9"/>
        <v>218</v>
      </c>
      <c r="IA31" s="12"/>
      <c r="IB31" s="6">
        <f>[1]основа!AM27</f>
        <v>42551</v>
      </c>
    </row>
    <row r="32" spans="1:236" ht="15" customHeight="1" x14ac:dyDescent="0.2">
      <c r="A32" s="88" t="s">
        <v>162</v>
      </c>
      <c r="B32" s="22" t="s">
        <v>153</v>
      </c>
      <c r="C32" s="89" t="s">
        <v>163</v>
      </c>
      <c r="D32" s="90">
        <v>0.6</v>
      </c>
      <c r="E32" s="90">
        <v>0</v>
      </c>
      <c r="F32" s="90">
        <v>31.4</v>
      </c>
      <c r="G32" s="90">
        <v>124</v>
      </c>
      <c r="H32" s="91">
        <v>3.3479999999999999</v>
      </c>
      <c r="I32" s="25">
        <f t="shared" si="10"/>
        <v>3.3479999999999999</v>
      </c>
      <c r="J32" s="11"/>
      <c r="K32" s="37" t="str">
        <f t="shared" si="2"/>
        <v>Компот из смеси сухофруктов с вит.С</v>
      </c>
      <c r="M32" s="24">
        <f t="shared" si="11"/>
        <v>0.6</v>
      </c>
      <c r="N32" s="24">
        <f t="shared" si="9"/>
        <v>0</v>
      </c>
      <c r="O32" s="24">
        <f t="shared" si="9"/>
        <v>31.4</v>
      </c>
      <c r="P32" s="24">
        <f t="shared" si="9"/>
        <v>124</v>
      </c>
      <c r="IA32" s="12"/>
      <c r="IB32" s="6">
        <f>[1]основа!AM28</f>
        <v>42551</v>
      </c>
    </row>
    <row r="33" spans="1:236" ht="15" customHeight="1" x14ac:dyDescent="0.2">
      <c r="A33" s="88" t="s">
        <v>164</v>
      </c>
      <c r="B33" s="22" t="s">
        <v>189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35.660000000000004</v>
      </c>
      <c r="E36" s="28">
        <v>19.809999999999999</v>
      </c>
      <c r="F36" s="28">
        <v>127.61</v>
      </c>
      <c r="G36" s="28">
        <v>831.46</v>
      </c>
      <c r="H36" s="29">
        <v>57.160415999999998</v>
      </c>
      <c r="I36" s="29">
        <f>I28+I29+I30+I31+I32+I33+I34+I35</f>
        <v>57.160415999999998</v>
      </c>
      <c r="J36" s="11"/>
      <c r="K36" s="38">
        <v>1</v>
      </c>
      <c r="M36" s="28">
        <f>SUM(M28:M35)</f>
        <v>35.660000000000004</v>
      </c>
      <c r="N36" s="28">
        <f t="shared" ref="N36:P36" si="12">SUM(N28:N35)</f>
        <v>19.809999999999999</v>
      </c>
      <c r="O36" s="28">
        <f t="shared" si="12"/>
        <v>127.60999999999999</v>
      </c>
      <c r="P36" s="28">
        <f t="shared" si="12"/>
        <v>831.46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248</v>
      </c>
      <c r="B39" s="22" t="s">
        <v>249</v>
      </c>
      <c r="C39" s="89" t="s">
        <v>232</v>
      </c>
      <c r="D39" s="90">
        <v>22.950000000000003</v>
      </c>
      <c r="E39" s="90">
        <v>17.3</v>
      </c>
      <c r="F39" s="90">
        <v>71.75</v>
      </c>
      <c r="G39" s="90">
        <v>536.4</v>
      </c>
      <c r="H39" s="91">
        <v>33.803750000000001</v>
      </c>
      <c r="I39" s="25">
        <f>H39</f>
        <v>33.803750000000001</v>
      </c>
      <c r="J39" s="11"/>
      <c r="K39" s="37" t="str">
        <f t="shared" si="2"/>
        <v>Пудинг из творога (варёный на пару)</v>
      </c>
      <c r="M39" s="24">
        <f>D39</f>
        <v>22.950000000000003</v>
      </c>
      <c r="N39" s="24">
        <f t="shared" ref="N39:P43" si="13">E39</f>
        <v>17.3</v>
      </c>
      <c r="O39" s="24">
        <f t="shared" si="13"/>
        <v>71.75</v>
      </c>
      <c r="P39" s="24">
        <f t="shared" si="13"/>
        <v>536.4</v>
      </c>
      <c r="IA39" s="12"/>
      <c r="IB39" s="6">
        <f>[1]основа!AM35</f>
        <v>42551</v>
      </c>
    </row>
    <row r="40" spans="1:236" ht="15" customHeight="1" x14ac:dyDescent="0.2">
      <c r="A40" s="88" t="s">
        <v>168</v>
      </c>
      <c r="B40" s="22" t="s">
        <v>153</v>
      </c>
      <c r="C40" s="89" t="s">
        <v>169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192</v>
      </c>
      <c r="B41" s="22" t="s">
        <v>153</v>
      </c>
      <c r="C41" s="89">
        <v>0</v>
      </c>
      <c r="D41" s="90">
        <v>0.6</v>
      </c>
      <c r="E41" s="90">
        <v>0.08</v>
      </c>
      <c r="F41" s="90">
        <v>16</v>
      </c>
      <c r="G41" s="90">
        <v>69.760000000000005</v>
      </c>
      <c r="H41" s="91">
        <v>19.8</v>
      </c>
      <c r="I41" s="25">
        <f t="shared" si="14"/>
        <v>19.8</v>
      </c>
      <c r="J41" s="11"/>
      <c r="K41" s="37" t="str">
        <f t="shared" si="2"/>
        <v>Банан</v>
      </c>
      <c r="M41" s="24">
        <f t="shared" si="15"/>
        <v>0.6</v>
      </c>
      <c r="N41" s="24">
        <f t="shared" si="13"/>
        <v>0.08</v>
      </c>
      <c r="O41" s="24">
        <f t="shared" si="13"/>
        <v>16</v>
      </c>
      <c r="P41" s="24">
        <f t="shared" si="13"/>
        <v>69.760000000000005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24.950000000000003</v>
      </c>
      <c r="E44" s="28">
        <v>17.38</v>
      </c>
      <c r="F44" s="28">
        <v>113.35</v>
      </c>
      <c r="G44" s="28">
        <v>714.16</v>
      </c>
      <c r="H44" s="29">
        <v>59.163750000000007</v>
      </c>
      <c r="I44" s="29">
        <f>I43+I42+I41+I40+I39</f>
        <v>59.16375</v>
      </c>
      <c r="J44" s="11"/>
      <c r="K44" s="38">
        <v>1</v>
      </c>
      <c r="M44" s="28">
        <f>SUM(M39:M43)</f>
        <v>24.950000000000003</v>
      </c>
      <c r="N44" s="28">
        <f t="shared" ref="N44:P44" si="16">SUM(N39:N43)</f>
        <v>17.38</v>
      </c>
      <c r="O44" s="28">
        <f t="shared" si="16"/>
        <v>113.35</v>
      </c>
      <c r="P44" s="28">
        <f t="shared" si="16"/>
        <v>714.16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156</v>
      </c>
      <c r="B47" s="22" t="s">
        <v>157</v>
      </c>
      <c r="C47" s="89" t="s">
        <v>158</v>
      </c>
      <c r="D47" s="90">
        <v>0.77</v>
      </c>
      <c r="E47" s="90">
        <v>0.14000000000000001</v>
      </c>
      <c r="F47" s="90">
        <v>2.66</v>
      </c>
      <c r="G47" s="90">
        <v>16.8</v>
      </c>
      <c r="H47" s="91">
        <v>18.856040000000004</v>
      </c>
      <c r="I47" s="25">
        <f>H47</f>
        <v>18.856040000000004</v>
      </c>
      <c r="J47" s="11"/>
      <c r="K47" s="37" t="str">
        <f t="shared" si="2"/>
        <v>Помидоры порционные</v>
      </c>
      <c r="M47" s="24">
        <f>D47</f>
        <v>0.77</v>
      </c>
      <c r="N47" s="24">
        <f t="shared" ref="N47:P53" si="17">E47</f>
        <v>0.14000000000000001</v>
      </c>
      <c r="O47" s="24">
        <f t="shared" si="17"/>
        <v>2.66</v>
      </c>
      <c r="P47" s="24">
        <f t="shared" si="17"/>
        <v>16.8</v>
      </c>
      <c r="IA47" s="12"/>
      <c r="IB47" s="6">
        <f>[1]основа!AM43</f>
        <v>42551</v>
      </c>
    </row>
    <row r="48" spans="1:236" ht="15" customHeight="1" x14ac:dyDescent="0.2">
      <c r="A48" s="88" t="s">
        <v>250</v>
      </c>
      <c r="B48" s="22" t="s">
        <v>251</v>
      </c>
      <c r="C48" s="89" t="s">
        <v>252</v>
      </c>
      <c r="D48" s="90">
        <v>7.83</v>
      </c>
      <c r="E48" s="90">
        <v>11.56</v>
      </c>
      <c r="F48" s="90">
        <v>8.07</v>
      </c>
      <c r="G48" s="90">
        <v>167.64</v>
      </c>
      <c r="H48" s="91">
        <v>18.869475000000001</v>
      </c>
      <c r="I48" s="25">
        <f t="shared" ref="I48:I53" si="18">H48</f>
        <v>18.869475000000001</v>
      </c>
      <c r="J48" s="11"/>
      <c r="K48" s="37" t="str">
        <f t="shared" si="2"/>
        <v>Тефтели из говядины</v>
      </c>
      <c r="M48" s="24">
        <f t="shared" ref="M48:M53" si="19">D48</f>
        <v>7.83</v>
      </c>
      <c r="N48" s="24">
        <f t="shared" si="17"/>
        <v>11.56</v>
      </c>
      <c r="O48" s="24">
        <f t="shared" si="17"/>
        <v>8.07</v>
      </c>
      <c r="P48" s="24">
        <f t="shared" si="17"/>
        <v>167.64</v>
      </c>
      <c r="IA48" s="12"/>
      <c r="IB48" s="6">
        <f>[1]основа!AM44</f>
        <v>42551</v>
      </c>
    </row>
    <row r="49" spans="1:236" ht="15" customHeight="1" x14ac:dyDescent="0.2">
      <c r="A49" s="88" t="s">
        <v>235</v>
      </c>
      <c r="B49" s="22" t="s">
        <v>153</v>
      </c>
      <c r="C49" s="89" t="s">
        <v>236</v>
      </c>
      <c r="D49" s="90">
        <v>7</v>
      </c>
      <c r="E49" s="90">
        <v>8.1999999999999993</v>
      </c>
      <c r="F49" s="90">
        <v>47</v>
      </c>
      <c r="G49" s="90">
        <v>294</v>
      </c>
      <c r="H49" s="91">
        <v>3.7715999999999998</v>
      </c>
      <c r="I49" s="25">
        <f t="shared" si="18"/>
        <v>3.7715999999999998</v>
      </c>
      <c r="J49" s="11"/>
      <c r="K49" s="37" t="str">
        <f t="shared" si="2"/>
        <v>Макаронные изделия отварные</v>
      </c>
      <c r="M49" s="24">
        <f t="shared" si="19"/>
        <v>7</v>
      </c>
      <c r="N49" s="24">
        <f t="shared" si="17"/>
        <v>8.1999999999999993</v>
      </c>
      <c r="O49" s="24">
        <f t="shared" si="17"/>
        <v>47</v>
      </c>
      <c r="P49" s="24">
        <f t="shared" si="17"/>
        <v>294</v>
      </c>
      <c r="IA49" s="12"/>
      <c r="IB49" s="6">
        <f>[1]основа!AM45</f>
        <v>42551</v>
      </c>
    </row>
    <row r="50" spans="1:236" ht="15" customHeight="1" x14ac:dyDescent="0.2">
      <c r="A50" s="88" t="s">
        <v>197</v>
      </c>
      <c r="B50" s="22" t="s">
        <v>198</v>
      </c>
      <c r="C50" s="89" t="s">
        <v>199</v>
      </c>
      <c r="D50" s="90">
        <v>0.3</v>
      </c>
      <c r="E50" s="90">
        <v>0</v>
      </c>
      <c r="F50" s="90">
        <v>15.2</v>
      </c>
      <c r="G50" s="90">
        <v>60</v>
      </c>
      <c r="H50" s="91">
        <v>2.8505000000000003</v>
      </c>
      <c r="I50" s="25">
        <f t="shared" si="18"/>
        <v>2.8505000000000003</v>
      </c>
      <c r="J50" s="11"/>
      <c r="K50" s="37" t="str">
        <f t="shared" si="2"/>
        <v>Чай с сахаром и лимоном</v>
      </c>
      <c r="M50" s="24">
        <f t="shared" si="19"/>
        <v>0.3</v>
      </c>
      <c r="N50" s="24">
        <f t="shared" si="17"/>
        <v>0</v>
      </c>
      <c r="O50" s="24">
        <f t="shared" si="17"/>
        <v>15.2</v>
      </c>
      <c r="P50" s="24">
        <f t="shared" si="17"/>
        <v>60</v>
      </c>
      <c r="IA50" s="12"/>
      <c r="IB50" s="6">
        <f>[1]основа!AM46</f>
        <v>42551</v>
      </c>
    </row>
    <row r="51" spans="1:236" ht="15" customHeight="1" x14ac:dyDescent="0.2">
      <c r="A51" s="88" t="s">
        <v>73</v>
      </c>
      <c r="B51" s="22" t="s">
        <v>155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23.900000000000002</v>
      </c>
      <c r="E54" s="28">
        <v>22.9</v>
      </c>
      <c r="F54" s="28">
        <v>124.93</v>
      </c>
      <c r="G54" s="28">
        <v>808.43999999999994</v>
      </c>
      <c r="H54" s="29">
        <v>48.212615</v>
      </c>
      <c r="I54" s="29">
        <f>I53+I52+I51+I50+I49+I48+I47</f>
        <v>48.212615</v>
      </c>
      <c r="J54" s="11"/>
      <c r="K54" s="38">
        <v>1</v>
      </c>
      <c r="M54" s="28">
        <f>SUM(M47:M53)</f>
        <v>23.9</v>
      </c>
      <c r="N54" s="28">
        <f t="shared" ref="N54:P54" si="20">SUM(N47:N53)</f>
        <v>22.9</v>
      </c>
      <c r="O54" s="28">
        <f t="shared" si="20"/>
        <v>124.93</v>
      </c>
      <c r="P54" s="28">
        <f t="shared" si="20"/>
        <v>808.44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175</v>
      </c>
      <c r="B57" s="22" t="s">
        <v>176</v>
      </c>
      <c r="C57" s="89" t="s">
        <v>177</v>
      </c>
      <c r="D57" s="90">
        <v>3.42</v>
      </c>
      <c r="E57" s="90">
        <v>2.7149999999999999</v>
      </c>
      <c r="F57" s="90">
        <v>30.324999999999999</v>
      </c>
      <c r="G57" s="90">
        <v>159.5</v>
      </c>
      <c r="H57" s="91">
        <v>2.0064299999999999</v>
      </c>
      <c r="I57" s="25">
        <f>H57</f>
        <v>2.0064299999999999</v>
      </c>
      <c r="J57" s="11"/>
      <c r="K57" s="37" t="str">
        <f t="shared" si="2"/>
        <v>Сдоба Выборгская</v>
      </c>
      <c r="M57" s="24">
        <f>D57</f>
        <v>3.42</v>
      </c>
      <c r="N57" s="24">
        <f t="shared" ref="N57:P59" si="21">E57</f>
        <v>2.7149999999999999</v>
      </c>
      <c r="O57" s="24">
        <f t="shared" si="21"/>
        <v>30.324999999999999</v>
      </c>
      <c r="P57" s="24">
        <f t="shared" si="21"/>
        <v>159.5</v>
      </c>
      <c r="IA57" s="12"/>
      <c r="IB57" s="6">
        <f>[1]основа!AM53</f>
        <v>42551</v>
      </c>
    </row>
    <row r="58" spans="1:236" ht="15" customHeight="1" x14ac:dyDescent="0.2">
      <c r="A58" s="88" t="s">
        <v>216</v>
      </c>
      <c r="B58" s="22" t="s">
        <v>153</v>
      </c>
      <c r="C58" s="89" t="s">
        <v>178</v>
      </c>
      <c r="D58" s="90">
        <v>5.4</v>
      </c>
      <c r="E58" s="90">
        <v>5</v>
      </c>
      <c r="F58" s="90">
        <v>21.6</v>
      </c>
      <c r="G58" s="90">
        <v>153</v>
      </c>
      <c r="H58" s="91">
        <v>8.7137999999999991</v>
      </c>
      <c r="I58" s="25">
        <f t="shared" ref="I58:I59" si="22">H58</f>
        <v>8.7137999999999991</v>
      </c>
      <c r="J58" s="11"/>
      <c r="K58" s="37" t="str">
        <f t="shared" si="2"/>
        <v>Бифидок</v>
      </c>
      <c r="M58" s="24">
        <f t="shared" ref="M58:M59" si="23">D58</f>
        <v>5.4</v>
      </c>
      <c r="N58" s="24">
        <f t="shared" si="21"/>
        <v>5</v>
      </c>
      <c r="O58" s="24">
        <f t="shared" si="21"/>
        <v>21.6</v>
      </c>
      <c r="P58" s="24">
        <f t="shared" si="21"/>
        <v>153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8.82</v>
      </c>
      <c r="E60" s="28">
        <v>7.7149999999999999</v>
      </c>
      <c r="F60" s="28">
        <v>51.924999999999997</v>
      </c>
      <c r="G60" s="28">
        <v>312.5</v>
      </c>
      <c r="H60" s="32">
        <v>10.720229999999999</v>
      </c>
      <c r="I60" s="32">
        <f>I57+I58+I59</f>
        <v>10.720229999999999</v>
      </c>
      <c r="J60" s="11"/>
      <c r="K60" s="38">
        <v>1</v>
      </c>
      <c r="M60" s="28">
        <f>SUM(M57:M59)</f>
        <v>8.82</v>
      </c>
      <c r="N60" s="28">
        <f t="shared" ref="N60:P60" si="24">SUM(N57:N59)</f>
        <v>7.7149999999999999</v>
      </c>
      <c r="O60" s="28">
        <f t="shared" si="24"/>
        <v>51.924999999999997</v>
      </c>
      <c r="P60" s="28">
        <f t="shared" si="24"/>
        <v>312.5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118.87000000000002</v>
      </c>
      <c r="E62" s="28">
        <v>97.094999999999999</v>
      </c>
      <c r="F62" s="28">
        <v>558.70500000000004</v>
      </c>
      <c r="G62" s="28">
        <v>3562.89</v>
      </c>
      <c r="H62" s="32">
        <v>206.179011</v>
      </c>
      <c r="I62" s="32">
        <f>I54+I44+I36+I25+I19+I60</f>
        <v>206.17901099999997</v>
      </c>
      <c r="J62" s="11"/>
      <c r="K62" s="38">
        <v>1</v>
      </c>
      <c r="M62" s="28">
        <f>M60+M54+M44+M36+M25+M19</f>
        <v>118.87</v>
      </c>
      <c r="N62" s="28">
        <f t="shared" ref="N62:P62" si="25">N60+N54+N44+N36+N25+N19</f>
        <v>97.094999999999999</v>
      </c>
      <c r="O62" s="28">
        <f t="shared" si="25"/>
        <v>558.70500000000004</v>
      </c>
      <c r="P62" s="28">
        <f t="shared" si="25"/>
        <v>3562.89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анан"/>
        <filter val="Батон нарезной обогащённый"/>
        <filter val="Бифидок"/>
        <filter val="Борщ с капустой и картофелем со сметаной"/>
        <filter val="Каша &quot;Лисичкина&quot;"/>
        <filter val="Компот из смеси сухофруктов с вит.С"/>
        <filter val="Кофейный напиток с молоком"/>
        <filter val="Макаронные изделия отварные"/>
        <filter val="Масло сливочное"/>
        <filter val="Огурцы порционные"/>
        <filter val="Помидоры порционные"/>
        <filter val="Пудинг из творога (варёный на пару)"/>
        <filter val="Пюре картофельное"/>
        <filter val="Рыба припущенная (минтай)"/>
        <filter val="Сдоба Выборгская"/>
        <filter val="Сок фруктовый"/>
        <filter val="Сыр порционный"/>
        <filter val="Тефтели из говядины"/>
        <filter val="Хлеб &quot;Здоровье &quot; обогащённый"/>
        <filter val="Хлеб пшеничный"/>
        <filter val="Чай с сахаром и лимон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375" priority="95" operator="equal">
      <formula>0</formula>
    </cfRule>
  </conditionalFormatting>
  <conditionalFormatting sqref="D6">
    <cfRule type="cellIs" dxfId="1374" priority="94" operator="equal">
      <formula>0</formula>
    </cfRule>
  </conditionalFormatting>
  <conditionalFormatting sqref="D6">
    <cfRule type="cellIs" dxfId="1373" priority="93" operator="equal">
      <formula>0</formula>
    </cfRule>
  </conditionalFormatting>
  <conditionalFormatting sqref="A2:A4">
    <cfRule type="cellIs" dxfId="1372" priority="92" operator="equal">
      <formula>0</formula>
    </cfRule>
  </conditionalFormatting>
  <conditionalFormatting sqref="A65:A67">
    <cfRule type="cellIs" dxfId="1371" priority="91" operator="equal">
      <formula>0</formula>
    </cfRule>
  </conditionalFormatting>
  <conditionalFormatting sqref="A12:H59">
    <cfRule type="cellIs" dxfId="1370" priority="90" stopIfTrue="1" operator="equal">
      <formula>0</formula>
    </cfRule>
  </conditionalFormatting>
  <conditionalFormatting sqref="A19:H21">
    <cfRule type="cellIs" dxfId="1369" priority="89" stopIfTrue="1" operator="equal">
      <formula>0</formula>
    </cfRule>
  </conditionalFormatting>
  <conditionalFormatting sqref="A19:H21">
    <cfRule type="cellIs" dxfId="1368" priority="88" stopIfTrue="1" operator="equal">
      <formula>0</formula>
    </cfRule>
  </conditionalFormatting>
  <conditionalFormatting sqref="A25:H27">
    <cfRule type="cellIs" dxfId="1367" priority="87" stopIfTrue="1" operator="equal">
      <formula>0</formula>
    </cfRule>
  </conditionalFormatting>
  <conditionalFormatting sqref="A25:H27">
    <cfRule type="cellIs" dxfId="1366" priority="86" stopIfTrue="1" operator="equal">
      <formula>0</formula>
    </cfRule>
  </conditionalFormatting>
  <conditionalFormatting sqref="A36:H38">
    <cfRule type="cellIs" dxfId="1365" priority="85" stopIfTrue="1" operator="equal">
      <formula>0</formula>
    </cfRule>
  </conditionalFormatting>
  <conditionalFormatting sqref="A44:H46">
    <cfRule type="cellIs" dxfId="1364" priority="84" stopIfTrue="1" operator="equal">
      <formula>0</formula>
    </cfRule>
  </conditionalFormatting>
  <conditionalFormatting sqref="A44:H46">
    <cfRule type="cellIs" dxfId="1363" priority="83" stopIfTrue="1" operator="equal">
      <formula>0</formula>
    </cfRule>
  </conditionalFormatting>
  <conditionalFormatting sqref="A54:H56">
    <cfRule type="cellIs" dxfId="1362" priority="82" stopIfTrue="1" operator="equal">
      <formula>0</formula>
    </cfRule>
  </conditionalFormatting>
  <conditionalFormatting sqref="A12:H62">
    <cfRule type="expression" dxfId="1361" priority="81" stopIfTrue="1">
      <formula>$IT13&lt;$IS$2</formula>
    </cfRule>
  </conditionalFormatting>
  <conditionalFormatting sqref="A6">
    <cfRule type="cellIs" dxfId="1360" priority="80" operator="equal">
      <formula>0</formula>
    </cfRule>
  </conditionalFormatting>
  <conditionalFormatting sqref="A12:H59">
    <cfRule type="cellIs" dxfId="1359" priority="79" stopIfTrue="1" operator="equal">
      <formula>0</formula>
    </cfRule>
  </conditionalFormatting>
  <conditionalFormatting sqref="A19:H21">
    <cfRule type="cellIs" dxfId="1358" priority="78" stopIfTrue="1" operator="equal">
      <formula>0</formula>
    </cfRule>
  </conditionalFormatting>
  <conditionalFormatting sqref="A19:H21">
    <cfRule type="cellIs" dxfId="1357" priority="77" stopIfTrue="1" operator="equal">
      <formula>0</formula>
    </cfRule>
  </conditionalFormatting>
  <conditionalFormatting sqref="A25:H27">
    <cfRule type="cellIs" dxfId="1356" priority="76" stopIfTrue="1" operator="equal">
      <formula>0</formula>
    </cfRule>
  </conditionalFormatting>
  <conditionalFormatting sqref="A25:H27">
    <cfRule type="cellIs" dxfId="1355" priority="75" stopIfTrue="1" operator="equal">
      <formula>0</formula>
    </cfRule>
  </conditionalFormatting>
  <conditionalFormatting sqref="A36:H38">
    <cfRule type="cellIs" dxfId="1354" priority="74" stopIfTrue="1" operator="equal">
      <formula>0</formula>
    </cfRule>
  </conditionalFormatting>
  <conditionalFormatting sqref="A44:H46">
    <cfRule type="cellIs" dxfId="1353" priority="73" stopIfTrue="1" operator="equal">
      <formula>0</formula>
    </cfRule>
  </conditionalFormatting>
  <conditionalFormatting sqref="A44:H46">
    <cfRule type="cellIs" dxfId="1352" priority="72" stopIfTrue="1" operator="equal">
      <formula>0</formula>
    </cfRule>
  </conditionalFormatting>
  <conditionalFormatting sqref="A54:H56">
    <cfRule type="cellIs" dxfId="1351" priority="71" stopIfTrue="1" operator="equal">
      <formula>0</formula>
    </cfRule>
  </conditionalFormatting>
  <conditionalFormatting sqref="A12:H62">
    <cfRule type="expression" dxfId="1350" priority="70" stopIfTrue="1">
      <formula>$IT13&lt;$IS$2</formula>
    </cfRule>
  </conditionalFormatting>
  <conditionalFormatting sqref="K8:K70">
    <cfRule type="cellIs" dxfId="1349" priority="69" operator="equal">
      <formula>0</formula>
    </cfRule>
  </conditionalFormatting>
  <conditionalFormatting sqref="A2:G4">
    <cfRule type="cellIs" dxfId="1348" priority="68" operator="equal">
      <formula>0</formula>
    </cfRule>
  </conditionalFormatting>
  <conditionalFormatting sqref="A2:A4">
    <cfRule type="cellIs" dxfId="1347" priority="67" operator="equal">
      <formula>0</formula>
    </cfRule>
  </conditionalFormatting>
  <conditionalFormatting sqref="A3:A4">
    <cfRule type="expression" dxfId="1346" priority="66" stopIfTrue="1">
      <formula>$IT4&lt;$IS$4</formula>
    </cfRule>
  </conditionalFormatting>
  <conditionalFormatting sqref="A3:A4">
    <cfRule type="expression" dxfId="1345" priority="65" stopIfTrue="1">
      <formula>$IT4&lt;$IS$4</formula>
    </cfRule>
  </conditionalFormatting>
  <conditionalFormatting sqref="A3:G3">
    <cfRule type="expression" dxfId="1344" priority="64" stopIfTrue="1">
      <formula>$IT6&lt;$IS$4</formula>
    </cfRule>
  </conditionalFormatting>
  <conditionalFormatting sqref="A12:G59">
    <cfRule type="cellIs" dxfId="1343" priority="63" stopIfTrue="1" operator="equal">
      <formula>0</formula>
    </cfRule>
  </conditionalFormatting>
  <conditionalFormatting sqref="A19:G21">
    <cfRule type="cellIs" dxfId="1342" priority="62" stopIfTrue="1" operator="equal">
      <formula>0</formula>
    </cfRule>
  </conditionalFormatting>
  <conditionalFormatting sqref="A19:G21">
    <cfRule type="cellIs" dxfId="1341" priority="61" stopIfTrue="1" operator="equal">
      <formula>0</formula>
    </cfRule>
  </conditionalFormatting>
  <conditionalFormatting sqref="A19:G21">
    <cfRule type="cellIs" dxfId="1340" priority="60" stopIfTrue="1" operator="equal">
      <formula>0</formula>
    </cfRule>
  </conditionalFormatting>
  <conditionalFormatting sqref="A25:G27">
    <cfRule type="cellIs" dxfId="1339" priority="59" stopIfTrue="1" operator="equal">
      <formula>0</formula>
    </cfRule>
  </conditionalFormatting>
  <conditionalFormatting sqref="A25:G27">
    <cfRule type="cellIs" dxfId="1338" priority="58" stopIfTrue="1" operator="equal">
      <formula>0</formula>
    </cfRule>
  </conditionalFormatting>
  <conditionalFormatting sqref="A36:G38">
    <cfRule type="cellIs" dxfId="1337" priority="57" stopIfTrue="1" operator="equal">
      <formula>0</formula>
    </cfRule>
  </conditionalFormatting>
  <conditionalFormatting sqref="A44:G46">
    <cfRule type="cellIs" dxfId="1336" priority="56" stopIfTrue="1" operator="equal">
      <formula>0</formula>
    </cfRule>
  </conditionalFormatting>
  <conditionalFormatting sqref="A44:G46">
    <cfRule type="cellIs" dxfId="1335" priority="55" stopIfTrue="1" operator="equal">
      <formula>0</formula>
    </cfRule>
  </conditionalFormatting>
  <conditionalFormatting sqref="A54:G56">
    <cfRule type="cellIs" dxfId="1334" priority="54" stopIfTrue="1" operator="equal">
      <formula>0</formula>
    </cfRule>
  </conditionalFormatting>
  <conditionalFormatting sqref="A12:G62">
    <cfRule type="expression" dxfId="1333" priority="53" stopIfTrue="1">
      <formula>$IT13&lt;$IS$2</formula>
    </cfRule>
  </conditionalFormatting>
  <conditionalFormatting sqref="A28:G28">
    <cfRule type="cellIs" dxfId="1332" priority="52" stopIfTrue="1" operator="equal">
      <formula>0</formula>
    </cfRule>
  </conditionalFormatting>
  <conditionalFormatting sqref="A28:G28">
    <cfRule type="expression" dxfId="1331" priority="51" stopIfTrue="1">
      <formula>$IT29&lt;$IS$2</formula>
    </cfRule>
  </conditionalFormatting>
  <conditionalFormatting sqref="A36:G36">
    <cfRule type="cellIs" dxfId="1330" priority="50" stopIfTrue="1" operator="equal">
      <formula>0</formula>
    </cfRule>
  </conditionalFormatting>
  <conditionalFormatting sqref="A36:G36">
    <cfRule type="cellIs" dxfId="1329" priority="49" stopIfTrue="1" operator="equal">
      <formula>0</formula>
    </cfRule>
  </conditionalFormatting>
  <conditionalFormatting sqref="A36:G36">
    <cfRule type="expression" dxfId="1328" priority="48" stopIfTrue="1">
      <formula>$IT37&lt;$IS$2</formula>
    </cfRule>
  </conditionalFormatting>
  <conditionalFormatting sqref="A62:G62">
    <cfRule type="expression" dxfId="1327" priority="47" stopIfTrue="1">
      <formula>$IT63&lt;$IS$2</formula>
    </cfRule>
  </conditionalFormatting>
  <conditionalFormatting sqref="H12:H59">
    <cfRule type="cellIs" dxfId="1326" priority="46" stopIfTrue="1" operator="equal">
      <formula>0</formula>
    </cfRule>
  </conditionalFormatting>
  <conditionalFormatting sqref="H19:H21">
    <cfRule type="cellIs" dxfId="1325" priority="45" stopIfTrue="1" operator="equal">
      <formula>0</formula>
    </cfRule>
  </conditionalFormatting>
  <conditionalFormatting sqref="H19:H21">
    <cfRule type="cellIs" dxfId="1324" priority="44" stopIfTrue="1" operator="equal">
      <formula>0</formula>
    </cfRule>
  </conditionalFormatting>
  <conditionalFormatting sqref="H19:H21">
    <cfRule type="cellIs" dxfId="1323" priority="43" stopIfTrue="1" operator="equal">
      <formula>0</formula>
    </cfRule>
  </conditionalFormatting>
  <conditionalFormatting sqref="H25:H27">
    <cfRule type="cellIs" dxfId="1322" priority="42" stopIfTrue="1" operator="equal">
      <formula>0</formula>
    </cfRule>
  </conditionalFormatting>
  <conditionalFormatting sqref="H25:H27">
    <cfRule type="cellIs" dxfId="1321" priority="41" stopIfTrue="1" operator="equal">
      <formula>0</formula>
    </cfRule>
  </conditionalFormatting>
  <conditionalFormatting sqref="H36:H38">
    <cfRule type="cellIs" dxfId="1320" priority="40" stopIfTrue="1" operator="equal">
      <formula>0</formula>
    </cfRule>
  </conditionalFormatting>
  <conditionalFormatting sqref="H44:H46">
    <cfRule type="cellIs" dxfId="1319" priority="39" stopIfTrue="1" operator="equal">
      <formula>0</formula>
    </cfRule>
  </conditionalFormatting>
  <conditionalFormatting sqref="H44:H46">
    <cfRule type="cellIs" dxfId="1318" priority="38" stopIfTrue="1" operator="equal">
      <formula>0</formula>
    </cfRule>
  </conditionalFormatting>
  <conditionalFormatting sqref="H54:H56">
    <cfRule type="cellIs" dxfId="1317" priority="37" stopIfTrue="1" operator="equal">
      <formula>0</formula>
    </cfRule>
  </conditionalFormatting>
  <conditionalFormatting sqref="H12:H62">
    <cfRule type="expression" dxfId="1316" priority="36" stopIfTrue="1">
      <formula>$IT13&lt;$IS$2</formula>
    </cfRule>
  </conditionalFormatting>
  <conditionalFormatting sqref="A39:G40">
    <cfRule type="cellIs" dxfId="1315" priority="35" stopIfTrue="1" operator="equal">
      <formula>0</formula>
    </cfRule>
  </conditionalFormatting>
  <conditionalFormatting sqref="A39:G40">
    <cfRule type="expression" dxfId="1314" priority="34" stopIfTrue="1">
      <formula>$IT40&lt;$IS$2</formula>
    </cfRule>
  </conditionalFormatting>
  <conditionalFormatting sqref="A44:G44">
    <cfRule type="cellIs" dxfId="1313" priority="33" stopIfTrue="1" operator="equal">
      <formula>0</formula>
    </cfRule>
  </conditionalFormatting>
  <conditionalFormatting sqref="A44:G44">
    <cfRule type="cellIs" dxfId="1312" priority="32" stopIfTrue="1" operator="equal">
      <formula>0</formula>
    </cfRule>
  </conditionalFormatting>
  <conditionalFormatting sqref="A44:G44">
    <cfRule type="cellIs" dxfId="1311" priority="31" stopIfTrue="1" operator="equal">
      <formula>0</formula>
    </cfRule>
  </conditionalFormatting>
  <conditionalFormatting sqref="A44:G44">
    <cfRule type="expression" dxfId="1310" priority="30" stopIfTrue="1">
      <formula>$IT45&lt;$IS$2</formula>
    </cfRule>
  </conditionalFormatting>
  <conditionalFormatting sqref="A62:G62">
    <cfRule type="expression" dxfId="1309" priority="29" stopIfTrue="1">
      <formula>$IT63&lt;$IS$2</formula>
    </cfRule>
  </conditionalFormatting>
  <conditionalFormatting sqref="A12:G59">
    <cfRule type="cellIs" dxfId="1308" priority="28" stopIfTrue="1" operator="equal">
      <formula>0</formula>
    </cfRule>
  </conditionalFormatting>
  <conditionalFormatting sqref="A19:G21">
    <cfRule type="cellIs" dxfId="1307" priority="27" stopIfTrue="1" operator="equal">
      <formula>0</formula>
    </cfRule>
  </conditionalFormatting>
  <conditionalFormatting sqref="A19:G21">
    <cfRule type="cellIs" dxfId="1306" priority="26" stopIfTrue="1" operator="equal">
      <formula>0</formula>
    </cfRule>
  </conditionalFormatting>
  <conditionalFormatting sqref="A19:G21">
    <cfRule type="cellIs" dxfId="1305" priority="25" stopIfTrue="1" operator="equal">
      <formula>0</formula>
    </cfRule>
  </conditionalFormatting>
  <conditionalFormatting sqref="A25:G27">
    <cfRule type="cellIs" dxfId="1304" priority="24" stopIfTrue="1" operator="equal">
      <formula>0</formula>
    </cfRule>
  </conditionalFormatting>
  <conditionalFormatting sqref="A25:G27">
    <cfRule type="cellIs" dxfId="1303" priority="23" stopIfTrue="1" operator="equal">
      <formula>0</formula>
    </cfRule>
  </conditionalFormatting>
  <conditionalFormatting sqref="A36:G38">
    <cfRule type="cellIs" dxfId="1302" priority="22" stopIfTrue="1" operator="equal">
      <formula>0</formula>
    </cfRule>
  </conditionalFormatting>
  <conditionalFormatting sqref="A44:G46">
    <cfRule type="cellIs" dxfId="1301" priority="21" stopIfTrue="1" operator="equal">
      <formula>0</formula>
    </cfRule>
  </conditionalFormatting>
  <conditionalFormatting sqref="A44:G46">
    <cfRule type="cellIs" dxfId="1300" priority="20" stopIfTrue="1" operator="equal">
      <formula>0</formula>
    </cfRule>
  </conditionalFormatting>
  <conditionalFormatting sqref="A54:G56">
    <cfRule type="cellIs" dxfId="1299" priority="19" stopIfTrue="1" operator="equal">
      <formula>0</formula>
    </cfRule>
  </conditionalFormatting>
  <conditionalFormatting sqref="A12:G62">
    <cfRule type="expression" dxfId="1298" priority="18" stopIfTrue="1">
      <formula>$IT13&lt;$IS$2</formula>
    </cfRule>
  </conditionalFormatting>
  <conditionalFormatting sqref="A12:H62">
    <cfRule type="cellIs" dxfId="1297" priority="17" operator="equal">
      <formula>0</formula>
    </cfRule>
  </conditionalFormatting>
  <conditionalFormatting sqref="K8:K63">
    <cfRule type="cellIs" dxfId="1296" priority="16" operator="equal">
      <formula>0</formula>
    </cfRule>
  </conditionalFormatting>
  <conditionalFormatting sqref="A12:H59">
    <cfRule type="cellIs" dxfId="1295" priority="15" stopIfTrue="1" operator="equal">
      <formula>0</formula>
    </cfRule>
  </conditionalFormatting>
  <conditionalFormatting sqref="A19:H21">
    <cfRule type="cellIs" dxfId="1294" priority="14" stopIfTrue="1" operator="equal">
      <formula>0</formula>
    </cfRule>
  </conditionalFormatting>
  <conditionalFormatting sqref="A19:H21">
    <cfRule type="cellIs" dxfId="1293" priority="13" stopIfTrue="1" operator="equal">
      <formula>0</formula>
    </cfRule>
  </conditionalFormatting>
  <conditionalFormatting sqref="A25:H27">
    <cfRule type="cellIs" dxfId="1292" priority="12" stopIfTrue="1" operator="equal">
      <formula>0</formula>
    </cfRule>
  </conditionalFormatting>
  <conditionalFormatting sqref="A25:H27">
    <cfRule type="cellIs" dxfId="1291" priority="11" stopIfTrue="1" operator="equal">
      <formula>0</formula>
    </cfRule>
  </conditionalFormatting>
  <conditionalFormatting sqref="A36:H38">
    <cfRule type="cellIs" dxfId="1290" priority="10" stopIfTrue="1" operator="equal">
      <formula>0</formula>
    </cfRule>
  </conditionalFormatting>
  <conditionalFormatting sqref="A44:H46">
    <cfRule type="cellIs" dxfId="1289" priority="9" stopIfTrue="1" operator="equal">
      <formula>0</formula>
    </cfRule>
  </conditionalFormatting>
  <conditionalFormatting sqref="A44:H46">
    <cfRule type="cellIs" dxfId="1288" priority="8" stopIfTrue="1" operator="equal">
      <formula>0</formula>
    </cfRule>
  </conditionalFormatting>
  <conditionalFormatting sqref="A54:H56">
    <cfRule type="cellIs" dxfId="1287" priority="7" stopIfTrue="1" operator="equal">
      <formula>0</formula>
    </cfRule>
  </conditionalFormatting>
  <conditionalFormatting sqref="A12:H62">
    <cfRule type="expression" dxfId="1286" priority="6" stopIfTrue="1">
      <formula>$IT13&lt;$IS$2</formula>
    </cfRule>
  </conditionalFormatting>
  <conditionalFormatting sqref="A2:G3">
    <cfRule type="cellIs" dxfId="1285" priority="5" operator="equal">
      <formula>0</formula>
    </cfRule>
  </conditionalFormatting>
  <conditionalFormatting sqref="A2:A3">
    <cfRule type="cellIs" dxfId="1284" priority="4" operator="equal">
      <formula>0</formula>
    </cfRule>
  </conditionalFormatting>
  <conditionalFormatting sqref="A3">
    <cfRule type="expression" dxfId="1283" priority="3" stopIfTrue="1">
      <formula>$IT4&lt;$IS$4</formula>
    </cfRule>
  </conditionalFormatting>
  <conditionalFormatting sqref="A3">
    <cfRule type="expression" dxfId="1282" priority="2" stopIfTrue="1">
      <formula>$IT4&lt;$IS$4</formula>
    </cfRule>
  </conditionalFormatting>
  <conditionalFormatting sqref="A3:G3">
    <cfRule type="expression" dxfId="1281" priority="1" stopIfTrue="1">
      <formula>$IT6&lt;$IS$4</formula>
    </cfRule>
  </conditionalFormatting>
  <pageMargins left="0.78740157480314965" right="0" top="0" bottom="0" header="0.51181102362204722" footer="0.51181102362204722"/>
  <pageSetup paperSize="9" scale="11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A3" sqref="A3:G3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90" t="s">
        <v>259</v>
      </c>
      <c r="B2" s="195"/>
      <c r="C2" s="195"/>
      <c r="D2" s="195"/>
      <c r="E2" s="195"/>
      <c r="F2" s="195"/>
      <c r="G2" s="195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90" t="s">
        <v>262</v>
      </c>
      <c r="B3" s="185"/>
      <c r="C3" s="185"/>
      <c r="D3" s="185"/>
      <c r="E3" s="185"/>
      <c r="F3" s="185"/>
      <c r="G3" s="185"/>
      <c r="H3" s="2"/>
      <c r="I3" s="2"/>
    </row>
    <row r="4" spans="1:236" ht="26.25" hidden="1" x14ac:dyDescent="0.4">
      <c r="A4" s="190" t="s">
        <v>143</v>
      </c>
      <c r="B4" s="187"/>
      <c r="C4" s="187"/>
      <c r="D4" s="187"/>
      <c r="E4" s="187"/>
      <c r="F4" s="187"/>
      <c r="G4" s="187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84" t="s">
        <v>74</v>
      </c>
      <c r="B6" s="185"/>
      <c r="C6" s="40"/>
      <c r="D6" s="43" t="str">
        <f>х!A13</f>
        <v>13.01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70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75</v>
      </c>
      <c r="B12" s="22" t="s">
        <v>146</v>
      </c>
      <c r="C12" s="89" t="s">
        <v>147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148</v>
      </c>
      <c r="B13" s="22" t="s">
        <v>149</v>
      </c>
      <c r="C13" s="89" t="s">
        <v>150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227</v>
      </c>
      <c r="B14" s="22" t="s">
        <v>151</v>
      </c>
      <c r="C14" s="89" t="s">
        <v>152</v>
      </c>
      <c r="D14" s="90">
        <v>7</v>
      </c>
      <c r="E14" s="90">
        <v>15.6</v>
      </c>
      <c r="F14" s="90">
        <v>39.6</v>
      </c>
      <c r="G14" s="90">
        <v>294.38</v>
      </c>
      <c r="H14" s="91">
        <v>9.1626699999999968</v>
      </c>
      <c r="I14" s="25">
        <f t="shared" si="1"/>
        <v>9.1626699999999968</v>
      </c>
      <c r="J14" s="11"/>
      <c r="K14" s="37" t="str">
        <f t="shared" si="2"/>
        <v>Каша молочная геркулесовая (жидкая) с маслом сливочным</v>
      </c>
      <c r="M14" s="24">
        <f t="shared" si="3"/>
        <v>7</v>
      </c>
      <c r="N14" s="24">
        <f t="shared" si="0"/>
        <v>15.6</v>
      </c>
      <c r="O14" s="24">
        <f t="shared" si="0"/>
        <v>39.6</v>
      </c>
      <c r="P14" s="24">
        <f t="shared" si="0"/>
        <v>294.38</v>
      </c>
      <c r="IA14" s="12"/>
      <c r="IB14" s="6">
        <f>[1]основа!AM10</f>
        <v>42551</v>
      </c>
    </row>
    <row r="15" spans="1:236" ht="15" customHeight="1" x14ac:dyDescent="0.2">
      <c r="A15" s="88" t="s">
        <v>180</v>
      </c>
      <c r="B15" s="22" t="s">
        <v>153</v>
      </c>
      <c r="C15" s="89" t="s">
        <v>181</v>
      </c>
      <c r="D15" s="90">
        <v>4.9000000000000004</v>
      </c>
      <c r="E15" s="90">
        <v>5</v>
      </c>
      <c r="F15" s="90">
        <v>32.5</v>
      </c>
      <c r="G15" s="90">
        <v>190</v>
      </c>
      <c r="H15" s="91">
        <v>5.274</v>
      </c>
      <c r="I15" s="25">
        <f t="shared" si="1"/>
        <v>5.274</v>
      </c>
      <c r="J15" s="11"/>
      <c r="K15" s="37" t="str">
        <f t="shared" si="2"/>
        <v>Какао с молоком</v>
      </c>
      <c r="M15" s="24">
        <f t="shared" si="3"/>
        <v>4.9000000000000004</v>
      </c>
      <c r="N15" s="24">
        <f t="shared" si="0"/>
        <v>5</v>
      </c>
      <c r="O15" s="24">
        <f t="shared" si="0"/>
        <v>32.5</v>
      </c>
      <c r="P15" s="24">
        <f t="shared" si="0"/>
        <v>190</v>
      </c>
      <c r="IA15" s="12"/>
      <c r="IB15" s="6">
        <f>[1]основа!AM11</f>
        <v>42551</v>
      </c>
    </row>
    <row r="16" spans="1:236" ht="15" customHeight="1" x14ac:dyDescent="0.2">
      <c r="A16" s="88" t="s">
        <v>154</v>
      </c>
      <c r="B16" s="22" t="s">
        <v>155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24.400000000000002</v>
      </c>
      <c r="E19" s="28">
        <v>34.5</v>
      </c>
      <c r="F19" s="28">
        <v>131.94999999999999</v>
      </c>
      <c r="G19" s="28">
        <v>864.38</v>
      </c>
      <c r="H19" s="29">
        <v>27.604669999999995</v>
      </c>
      <c r="I19" s="29">
        <f>I18+I17+I16+I15+I14+I13+I12</f>
        <v>27.604669999999995</v>
      </c>
      <c r="J19" s="11"/>
      <c r="K19" s="38">
        <v>1</v>
      </c>
      <c r="M19" s="28">
        <f>SUM(M12:M18)</f>
        <v>24.4</v>
      </c>
      <c r="N19" s="28">
        <f t="shared" ref="N19:P19" si="4">SUM(N12:N18)</f>
        <v>34.5</v>
      </c>
      <c r="O19" s="28">
        <f t="shared" si="4"/>
        <v>131.94999999999999</v>
      </c>
      <c r="P19" s="28">
        <f t="shared" si="4"/>
        <v>864.38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156</v>
      </c>
      <c r="B28" s="22" t="s">
        <v>157</v>
      </c>
      <c r="C28" s="89" t="s">
        <v>158</v>
      </c>
      <c r="D28" s="90">
        <v>0.77</v>
      </c>
      <c r="E28" s="90">
        <v>0.14000000000000001</v>
      </c>
      <c r="F28" s="90">
        <v>2.66</v>
      </c>
      <c r="G28" s="90">
        <v>16.8</v>
      </c>
      <c r="H28" s="91">
        <v>18.856040000000004</v>
      </c>
      <c r="I28" s="25">
        <f>H28</f>
        <v>18.856040000000004</v>
      </c>
      <c r="J28" s="11"/>
      <c r="K28" s="37" t="str">
        <f t="shared" si="2"/>
        <v>Помидоры порционные</v>
      </c>
      <c r="M28" s="24">
        <f>D28</f>
        <v>0.77</v>
      </c>
      <c r="N28" s="24">
        <f t="shared" ref="N28:P35" si="9">E28</f>
        <v>0.14000000000000001</v>
      </c>
      <c r="O28" s="24">
        <f t="shared" si="9"/>
        <v>2.66</v>
      </c>
      <c r="P28" s="24">
        <f t="shared" si="9"/>
        <v>16.8</v>
      </c>
      <c r="IA28" s="12"/>
      <c r="IB28" s="6">
        <f>[1]основа!AM24</f>
        <v>42551</v>
      </c>
    </row>
    <row r="29" spans="1:236" ht="15" customHeight="1" x14ac:dyDescent="0.2">
      <c r="A29" s="88" t="s">
        <v>182</v>
      </c>
      <c r="B29" s="22" t="s">
        <v>183</v>
      </c>
      <c r="C29" s="89" t="s">
        <v>184</v>
      </c>
      <c r="D29" s="90">
        <v>4.0599999999999996</v>
      </c>
      <c r="E29" s="90">
        <v>3.5</v>
      </c>
      <c r="F29" s="90">
        <v>29.4</v>
      </c>
      <c r="G29" s="90">
        <v>168</v>
      </c>
      <c r="H29" s="91">
        <v>4.6184599999999998</v>
      </c>
      <c r="I29" s="25">
        <f t="shared" ref="I29:I35" si="10">H29</f>
        <v>4.6184599999999998</v>
      </c>
      <c r="J29" s="11"/>
      <c r="K29" s="37" t="str">
        <f t="shared" si="2"/>
        <v>Суп картофельный с макаронными изделиями</v>
      </c>
      <c r="M29" s="24">
        <f t="shared" ref="M29:M35" si="11">D29</f>
        <v>4.0599999999999996</v>
      </c>
      <c r="N29" s="24">
        <f t="shared" si="9"/>
        <v>3.5</v>
      </c>
      <c r="O29" s="24">
        <f t="shared" si="9"/>
        <v>29.4</v>
      </c>
      <c r="P29" s="24">
        <f t="shared" si="9"/>
        <v>168</v>
      </c>
      <c r="IA29" s="12"/>
      <c r="IB29" s="6">
        <f>[1]основа!AM25</f>
        <v>42551</v>
      </c>
    </row>
    <row r="30" spans="1:236" ht="15" customHeight="1" x14ac:dyDescent="0.2">
      <c r="A30" s="88" t="s">
        <v>212</v>
      </c>
      <c r="B30" s="22" t="s">
        <v>172</v>
      </c>
      <c r="C30" s="89" t="s">
        <v>213</v>
      </c>
      <c r="D30" s="90">
        <v>20.249999999999996</v>
      </c>
      <c r="E30" s="90">
        <v>19.750000000000004</v>
      </c>
      <c r="F30" s="90">
        <v>45.250000000000007</v>
      </c>
      <c r="G30" s="90">
        <v>447.5</v>
      </c>
      <c r="H30" s="91">
        <v>36.94083333333333</v>
      </c>
      <c r="I30" s="25">
        <f t="shared" si="10"/>
        <v>36.94083333333333</v>
      </c>
      <c r="J30" s="11"/>
      <c r="K30" s="37" t="str">
        <f t="shared" si="2"/>
        <v>Плов из птицы (без костей)</v>
      </c>
      <c r="M30" s="24">
        <f t="shared" si="11"/>
        <v>20.249999999999996</v>
      </c>
      <c r="N30" s="24">
        <f t="shared" si="9"/>
        <v>19.750000000000004</v>
      </c>
      <c r="O30" s="24">
        <f t="shared" si="9"/>
        <v>45.250000000000007</v>
      </c>
      <c r="P30" s="24">
        <f t="shared" si="9"/>
        <v>447.5</v>
      </c>
      <c r="IA30" s="12"/>
      <c r="IB30" s="6">
        <f>[1]основа!AM26</f>
        <v>42551</v>
      </c>
    </row>
    <row r="31" spans="1:236" ht="15" hidden="1" customHeight="1" x14ac:dyDescent="0.2">
      <c r="A31" s="88">
        <v>0</v>
      </c>
      <c r="B31" s="22">
        <v>0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88" t="s">
        <v>210</v>
      </c>
      <c r="B32" s="22" t="s">
        <v>153</v>
      </c>
      <c r="C32" s="89" t="s">
        <v>211</v>
      </c>
      <c r="D32" s="90">
        <v>0.4</v>
      </c>
      <c r="E32" s="90">
        <v>0</v>
      </c>
      <c r="F32" s="90">
        <v>23.6</v>
      </c>
      <c r="G32" s="90">
        <v>94</v>
      </c>
      <c r="H32" s="91">
        <v>4.7780000000000005</v>
      </c>
      <c r="I32" s="25">
        <f t="shared" si="10"/>
        <v>4.7780000000000005</v>
      </c>
      <c r="J32" s="11"/>
      <c r="K32" s="37" t="str">
        <f t="shared" si="2"/>
        <v>Напиток из плодов шиповника</v>
      </c>
      <c r="M32" s="24">
        <f t="shared" si="11"/>
        <v>0.4</v>
      </c>
      <c r="N32" s="24">
        <f t="shared" si="9"/>
        <v>0</v>
      </c>
      <c r="O32" s="24">
        <f t="shared" si="9"/>
        <v>23.6</v>
      </c>
      <c r="P32" s="24">
        <f t="shared" si="9"/>
        <v>94</v>
      </c>
      <c r="IA32" s="12"/>
      <c r="IB32" s="6">
        <f>[1]основа!AM28</f>
        <v>42551</v>
      </c>
    </row>
    <row r="33" spans="1:236" ht="15" customHeight="1" x14ac:dyDescent="0.2">
      <c r="A33" s="88" t="s">
        <v>164</v>
      </c>
      <c r="B33" s="22" t="s">
        <v>189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32.800000000000004</v>
      </c>
      <c r="E36" s="28">
        <v>24.830000000000005</v>
      </c>
      <c r="F36" s="28">
        <v>148.79000000000002</v>
      </c>
      <c r="G36" s="28">
        <v>960.06</v>
      </c>
      <c r="H36" s="29">
        <v>70.37133333333334</v>
      </c>
      <c r="I36" s="29">
        <f>I28+I29+I30+I31+I32+I33+I34+I35</f>
        <v>70.37133333333334</v>
      </c>
      <c r="J36" s="11"/>
      <c r="K36" s="38">
        <v>1</v>
      </c>
      <c r="M36" s="28">
        <f>SUM(M28:M35)</f>
        <v>32.799999999999997</v>
      </c>
      <c r="N36" s="28">
        <f t="shared" ref="N36:P36" si="12">SUM(N28:N35)</f>
        <v>24.830000000000005</v>
      </c>
      <c r="O36" s="28">
        <f t="shared" si="12"/>
        <v>148.79</v>
      </c>
      <c r="P36" s="28">
        <f t="shared" si="12"/>
        <v>960.06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165</v>
      </c>
      <c r="B39" s="22" t="s">
        <v>166</v>
      </c>
      <c r="C39" s="89" t="s">
        <v>167</v>
      </c>
      <c r="D39" s="90">
        <v>11</v>
      </c>
      <c r="E39" s="90">
        <v>18.37</v>
      </c>
      <c r="F39" s="90">
        <v>2.09</v>
      </c>
      <c r="G39" s="90">
        <v>218.9</v>
      </c>
      <c r="H39" s="91">
        <v>17.100000000000001</v>
      </c>
      <c r="I39" s="25">
        <f>H39</f>
        <v>17.100000000000001</v>
      </c>
      <c r="J39" s="11"/>
      <c r="K39" s="37" t="str">
        <f t="shared" si="2"/>
        <v>Омлет натуральный с маслом сливочным</v>
      </c>
      <c r="M39" s="24">
        <f>D39</f>
        <v>11</v>
      </c>
      <c r="N39" s="24">
        <f t="shared" ref="N39:P43" si="13">E39</f>
        <v>18.37</v>
      </c>
      <c r="O39" s="24">
        <f t="shared" si="13"/>
        <v>2.09</v>
      </c>
      <c r="P39" s="24">
        <f t="shared" si="13"/>
        <v>218.9</v>
      </c>
      <c r="IA39" s="12"/>
      <c r="IB39" s="6">
        <f>[1]основа!AM35</f>
        <v>42551</v>
      </c>
    </row>
    <row r="40" spans="1:236" ht="15" customHeight="1" x14ac:dyDescent="0.2">
      <c r="A40" s="88" t="s">
        <v>168</v>
      </c>
      <c r="B40" s="22" t="s">
        <v>153</v>
      </c>
      <c r="C40" s="89" t="s">
        <v>169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205</v>
      </c>
      <c r="B41" s="22" t="s">
        <v>153</v>
      </c>
      <c r="C41" s="89">
        <v>0</v>
      </c>
      <c r="D41" s="90">
        <v>0.8</v>
      </c>
      <c r="E41" s="90">
        <v>0.8</v>
      </c>
      <c r="F41" s="90">
        <v>19.600000000000001</v>
      </c>
      <c r="G41" s="90">
        <v>90</v>
      </c>
      <c r="H41" s="91">
        <v>18.04</v>
      </c>
      <c r="I41" s="25">
        <f t="shared" si="14"/>
        <v>18.04</v>
      </c>
      <c r="J41" s="11"/>
      <c r="K41" s="37" t="str">
        <f t="shared" si="2"/>
        <v>Яблоко</v>
      </c>
      <c r="M41" s="24">
        <f t="shared" si="15"/>
        <v>0.8</v>
      </c>
      <c r="N41" s="24">
        <f t="shared" si="13"/>
        <v>0.8</v>
      </c>
      <c r="O41" s="24">
        <f t="shared" si="13"/>
        <v>19.600000000000001</v>
      </c>
      <c r="P41" s="24">
        <f t="shared" si="13"/>
        <v>90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13.200000000000001</v>
      </c>
      <c r="E44" s="28">
        <v>19.170000000000002</v>
      </c>
      <c r="F44" s="28">
        <v>47.290000000000006</v>
      </c>
      <c r="G44" s="28">
        <v>416.9</v>
      </c>
      <c r="H44" s="29">
        <v>40.700000000000003</v>
      </c>
      <c r="I44" s="29">
        <f>I43+I42+I41+I40+I39</f>
        <v>40.700000000000003</v>
      </c>
      <c r="J44" s="11"/>
      <c r="K44" s="38">
        <v>1</v>
      </c>
      <c r="M44" s="28">
        <f>SUM(M39:M43)</f>
        <v>13.200000000000001</v>
      </c>
      <c r="N44" s="28">
        <f t="shared" ref="N44:P44" si="16">SUM(N39:N43)</f>
        <v>19.170000000000002</v>
      </c>
      <c r="O44" s="28">
        <f t="shared" si="16"/>
        <v>47.290000000000006</v>
      </c>
      <c r="P44" s="28">
        <f t="shared" si="16"/>
        <v>416.9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170</v>
      </c>
      <c r="B47" s="22" t="s">
        <v>157</v>
      </c>
      <c r="C47" s="89" t="s">
        <v>158</v>
      </c>
      <c r="D47" s="90">
        <v>0.49</v>
      </c>
      <c r="E47" s="90">
        <v>7.0000000000000007E-2</v>
      </c>
      <c r="F47" s="90">
        <v>1.33</v>
      </c>
      <c r="G47" s="90">
        <v>7.7</v>
      </c>
      <c r="H47" s="91">
        <v>14.286440000000001</v>
      </c>
      <c r="I47" s="25">
        <f>H47</f>
        <v>14.286440000000001</v>
      </c>
      <c r="J47" s="11"/>
      <c r="K47" s="37" t="str">
        <f t="shared" si="2"/>
        <v>Огурцы порционные</v>
      </c>
      <c r="M47" s="24">
        <f>D47</f>
        <v>0.49</v>
      </c>
      <c r="N47" s="24">
        <f t="shared" ref="N47:P53" si="17">E47</f>
        <v>7.0000000000000007E-2</v>
      </c>
      <c r="O47" s="24">
        <f t="shared" si="17"/>
        <v>1.33</v>
      </c>
      <c r="P47" s="24">
        <f t="shared" si="17"/>
        <v>7.7</v>
      </c>
      <c r="IA47" s="12"/>
      <c r="IB47" s="6">
        <f>[1]основа!AM43</f>
        <v>42551</v>
      </c>
    </row>
    <row r="48" spans="1:236" ht="15" customHeight="1" x14ac:dyDescent="0.2">
      <c r="A48" s="88" t="s">
        <v>222</v>
      </c>
      <c r="B48" s="22" t="s">
        <v>172</v>
      </c>
      <c r="C48" s="89" t="s">
        <v>223</v>
      </c>
      <c r="D48" s="90">
        <v>22.250000000000004</v>
      </c>
      <c r="E48" s="90">
        <v>11.999999999999998</v>
      </c>
      <c r="F48" s="90">
        <v>24.249999999999996</v>
      </c>
      <c r="G48" s="90">
        <v>302.5</v>
      </c>
      <c r="H48" s="91">
        <v>40.036499999999997</v>
      </c>
      <c r="I48" s="25">
        <f t="shared" ref="I48:I53" si="18">H48</f>
        <v>40.036499999999997</v>
      </c>
      <c r="J48" s="11"/>
      <c r="K48" s="37" t="str">
        <f t="shared" si="2"/>
        <v>Азу</v>
      </c>
      <c r="M48" s="24">
        <f t="shared" ref="M48:M53" si="19">D48</f>
        <v>22.250000000000004</v>
      </c>
      <c r="N48" s="24">
        <f t="shared" si="17"/>
        <v>11.999999999999998</v>
      </c>
      <c r="O48" s="24">
        <f t="shared" si="17"/>
        <v>24.249999999999996</v>
      </c>
      <c r="P48" s="24">
        <f t="shared" si="17"/>
        <v>302.5</v>
      </c>
      <c r="IA48" s="12"/>
      <c r="IB48" s="6">
        <f>[1]основа!AM44</f>
        <v>42551</v>
      </c>
    </row>
    <row r="49" spans="1:236" ht="15" hidden="1" customHeight="1" x14ac:dyDescent="0.2">
      <c r="A49" s="88">
        <v>0</v>
      </c>
      <c r="B49" s="22">
        <v>0</v>
      </c>
      <c r="C49" s="89">
        <v>0</v>
      </c>
      <c r="D49" s="90">
        <v>0</v>
      </c>
      <c r="E49" s="90">
        <v>0</v>
      </c>
      <c r="F49" s="90">
        <v>0</v>
      </c>
      <c r="G49" s="90">
        <v>0</v>
      </c>
      <c r="H49" s="91">
        <v>0</v>
      </c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88" t="s">
        <v>173</v>
      </c>
      <c r="B50" s="22" t="s">
        <v>153</v>
      </c>
      <c r="C50" s="89" t="s">
        <v>174</v>
      </c>
      <c r="D50" s="90">
        <v>0.2</v>
      </c>
      <c r="E50" s="90">
        <v>0</v>
      </c>
      <c r="F50" s="90">
        <v>15</v>
      </c>
      <c r="G50" s="90">
        <v>58</v>
      </c>
      <c r="H50" s="91">
        <v>1.0905</v>
      </c>
      <c r="I50" s="25">
        <f t="shared" si="18"/>
        <v>1.0905</v>
      </c>
      <c r="J50" s="11"/>
      <c r="K50" s="37" t="str">
        <f t="shared" si="2"/>
        <v>Чай с сахаром</v>
      </c>
      <c r="M50" s="24">
        <f t="shared" si="19"/>
        <v>0.2</v>
      </c>
      <c r="N50" s="24">
        <f t="shared" si="17"/>
        <v>0</v>
      </c>
      <c r="O50" s="24">
        <f t="shared" si="17"/>
        <v>15</v>
      </c>
      <c r="P50" s="24">
        <f t="shared" si="17"/>
        <v>58</v>
      </c>
      <c r="IA50" s="12"/>
      <c r="IB50" s="6">
        <f>[1]основа!AM46</f>
        <v>42551</v>
      </c>
    </row>
    <row r="51" spans="1:236" ht="15" customHeight="1" x14ac:dyDescent="0.2">
      <c r="A51" s="88" t="s">
        <v>73</v>
      </c>
      <c r="B51" s="22" t="s">
        <v>155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30.94</v>
      </c>
      <c r="E54" s="28">
        <v>15.069999999999999</v>
      </c>
      <c r="F54" s="28">
        <v>92.58</v>
      </c>
      <c r="G54" s="28">
        <v>638.20000000000005</v>
      </c>
      <c r="H54" s="29">
        <v>59.278439999999996</v>
      </c>
      <c r="I54" s="29">
        <f>I53+I52+I51+I50+I49+I48+I47</f>
        <v>59.278439999999996</v>
      </c>
      <c r="J54" s="11"/>
      <c r="K54" s="38">
        <v>1</v>
      </c>
      <c r="M54" s="28">
        <f>SUM(M47:M53)</f>
        <v>30.94</v>
      </c>
      <c r="N54" s="28">
        <f t="shared" ref="N54:P54" si="20">SUM(N47:N53)</f>
        <v>15.069999999999999</v>
      </c>
      <c r="O54" s="28">
        <f t="shared" si="20"/>
        <v>92.58</v>
      </c>
      <c r="P54" s="28">
        <f t="shared" si="20"/>
        <v>638.20000000000005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214</v>
      </c>
      <c r="B57" s="22" t="s">
        <v>176</v>
      </c>
      <c r="C57" s="89" t="s">
        <v>215</v>
      </c>
      <c r="D57" s="90">
        <v>3.55</v>
      </c>
      <c r="E57" s="90">
        <v>7.4</v>
      </c>
      <c r="F57" s="90">
        <v>28.05</v>
      </c>
      <c r="G57" s="90">
        <v>194</v>
      </c>
      <c r="H57" s="91">
        <v>2.0118524</v>
      </c>
      <c r="I57" s="25">
        <f>H57</f>
        <v>2.0118524</v>
      </c>
      <c r="J57" s="11"/>
      <c r="K57" s="37" t="str">
        <f t="shared" si="2"/>
        <v>Булочка Дорожная</v>
      </c>
      <c r="M57" s="24">
        <f>D57</f>
        <v>3.55</v>
      </c>
      <c r="N57" s="24">
        <f t="shared" ref="N57:P59" si="21">E57</f>
        <v>7.4</v>
      </c>
      <c r="O57" s="24">
        <f t="shared" si="21"/>
        <v>28.05</v>
      </c>
      <c r="P57" s="24">
        <f t="shared" si="21"/>
        <v>194</v>
      </c>
      <c r="IA57" s="12"/>
      <c r="IB57" s="6">
        <f>[1]основа!AM53</f>
        <v>42551</v>
      </c>
    </row>
    <row r="58" spans="1:236" ht="15" customHeight="1" x14ac:dyDescent="0.2">
      <c r="A58" s="88" t="s">
        <v>220</v>
      </c>
      <c r="B58" s="22" t="s">
        <v>153</v>
      </c>
      <c r="C58" s="89" t="s">
        <v>178</v>
      </c>
      <c r="D58" s="90">
        <v>6</v>
      </c>
      <c r="E58" s="90">
        <v>12</v>
      </c>
      <c r="F58" s="90">
        <v>8.1999999999999993</v>
      </c>
      <c r="G58" s="90">
        <v>169</v>
      </c>
      <c r="H58" s="91">
        <v>9.731440000000001</v>
      </c>
      <c r="I58" s="25">
        <f t="shared" ref="I58:I59" si="22">H58</f>
        <v>9.731440000000001</v>
      </c>
      <c r="J58" s="11"/>
      <c r="K58" s="37" t="str">
        <f t="shared" si="2"/>
        <v>Ряженка</v>
      </c>
      <c r="M58" s="24">
        <f t="shared" ref="M58:M59" si="23">D58</f>
        <v>6</v>
      </c>
      <c r="N58" s="24">
        <f t="shared" si="21"/>
        <v>12</v>
      </c>
      <c r="O58" s="24">
        <f t="shared" si="21"/>
        <v>8.1999999999999993</v>
      </c>
      <c r="P58" s="24">
        <f t="shared" si="21"/>
        <v>169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9.5500000000000007</v>
      </c>
      <c r="E60" s="28">
        <v>19.399999999999999</v>
      </c>
      <c r="F60" s="28">
        <v>36.25</v>
      </c>
      <c r="G60" s="28">
        <v>363</v>
      </c>
      <c r="H60" s="32">
        <v>11.743292400000001</v>
      </c>
      <c r="I60" s="32">
        <f>I57+I58+I59</f>
        <v>11.743292400000001</v>
      </c>
      <c r="J60" s="11"/>
      <c r="K60" s="38">
        <v>1</v>
      </c>
      <c r="M60" s="28">
        <f>SUM(M57:M59)</f>
        <v>9.5500000000000007</v>
      </c>
      <c r="N60" s="28">
        <f t="shared" ref="N60:P60" si="24">SUM(N57:N59)</f>
        <v>19.399999999999999</v>
      </c>
      <c r="O60" s="28">
        <f t="shared" si="24"/>
        <v>36.25</v>
      </c>
      <c r="P60" s="28">
        <f t="shared" si="24"/>
        <v>363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110.89000000000001</v>
      </c>
      <c r="E62" s="28">
        <v>112.97</v>
      </c>
      <c r="F62" s="28">
        <v>456.86</v>
      </c>
      <c r="G62" s="28">
        <v>3242.54</v>
      </c>
      <c r="H62" s="32">
        <v>209.69773573333333</v>
      </c>
      <c r="I62" s="32">
        <f>I54+I44+I36+I25+I19+I60</f>
        <v>209.69773573333336</v>
      </c>
      <c r="J62" s="11"/>
      <c r="K62" s="38">
        <v>1</v>
      </c>
      <c r="M62" s="28">
        <f>M60+M54+M44+M36+M25+M19</f>
        <v>110.89000000000001</v>
      </c>
      <c r="N62" s="28">
        <f t="shared" ref="N62:P62" si="25">N60+N54+N44+N36+N25+N19</f>
        <v>112.97</v>
      </c>
      <c r="O62" s="28">
        <f t="shared" si="25"/>
        <v>456.85999999999996</v>
      </c>
      <c r="P62" s="28">
        <f t="shared" si="25"/>
        <v>3242.54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Азу"/>
        <filter val="Батон нарезной обогащённый"/>
        <filter val="Булочка Дорожная"/>
        <filter val="Какао с молоком"/>
        <filter val="Каша молочная геркулесовая (жидкая) с маслом сливочным"/>
        <filter val="Масло сливочное"/>
        <filter val="Напиток из плодов шиповника"/>
        <filter val="Огурцы порционные"/>
        <filter val="Омлет натуральный с маслом сливочным"/>
        <filter val="Плов из птицы (без костей)"/>
        <filter val="Помидоры порционные"/>
        <filter val="Ряженка"/>
        <filter val="Сок фруктовый"/>
        <filter val="Суп картофельный с макаронными изделиями"/>
        <filter val="Сыр порционный"/>
        <filter val="Хлеб &quot;Здоровье &quot; обогащённый"/>
        <filter val="Хлеб пшеничный"/>
        <filter val="Чай с сахаром"/>
        <filter val="Яблоко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280" priority="39" operator="equal">
      <formula>0</formula>
    </cfRule>
  </conditionalFormatting>
  <conditionalFormatting sqref="D6">
    <cfRule type="cellIs" dxfId="1279" priority="38" operator="equal">
      <formula>0</formula>
    </cfRule>
  </conditionalFormatting>
  <conditionalFormatting sqref="D6">
    <cfRule type="cellIs" dxfId="1278" priority="37" operator="equal">
      <formula>0</formula>
    </cfRule>
  </conditionalFormatting>
  <conditionalFormatting sqref="A2:A4">
    <cfRule type="cellIs" dxfId="1277" priority="36" operator="equal">
      <formula>0</formula>
    </cfRule>
  </conditionalFormatting>
  <conditionalFormatting sqref="A65:A67">
    <cfRule type="cellIs" dxfId="1276" priority="35" operator="equal">
      <formula>0</formula>
    </cfRule>
  </conditionalFormatting>
  <conditionalFormatting sqref="A6">
    <cfRule type="cellIs" dxfId="1275" priority="34" operator="equal">
      <formula>0</formula>
    </cfRule>
  </conditionalFormatting>
  <conditionalFormatting sqref="A12:H59">
    <cfRule type="cellIs" dxfId="1274" priority="33" stopIfTrue="1" operator="equal">
      <formula>0</formula>
    </cfRule>
  </conditionalFormatting>
  <conditionalFormatting sqref="A19:H21">
    <cfRule type="cellIs" dxfId="1273" priority="32" stopIfTrue="1" operator="equal">
      <formula>0</formula>
    </cfRule>
  </conditionalFormatting>
  <conditionalFormatting sqref="A19:H21">
    <cfRule type="cellIs" dxfId="1272" priority="31" stopIfTrue="1" operator="equal">
      <formula>0</formula>
    </cfRule>
  </conditionalFormatting>
  <conditionalFormatting sqref="A25:H27">
    <cfRule type="cellIs" dxfId="1271" priority="30" stopIfTrue="1" operator="equal">
      <formula>0</formula>
    </cfRule>
  </conditionalFormatting>
  <conditionalFormatting sqref="A25:H27">
    <cfRule type="cellIs" dxfId="1270" priority="29" stopIfTrue="1" operator="equal">
      <formula>0</formula>
    </cfRule>
  </conditionalFormatting>
  <conditionalFormatting sqref="A36:H38">
    <cfRule type="cellIs" dxfId="1269" priority="28" stopIfTrue="1" operator="equal">
      <formula>0</formula>
    </cfRule>
  </conditionalFormatting>
  <conditionalFormatting sqref="A44:H46">
    <cfRule type="cellIs" dxfId="1268" priority="27" stopIfTrue="1" operator="equal">
      <formula>0</formula>
    </cfRule>
  </conditionalFormatting>
  <conditionalFormatting sqref="A44:H46">
    <cfRule type="cellIs" dxfId="1267" priority="26" stopIfTrue="1" operator="equal">
      <formula>0</formula>
    </cfRule>
  </conditionalFormatting>
  <conditionalFormatting sqref="A54:H56">
    <cfRule type="cellIs" dxfId="1266" priority="25" stopIfTrue="1" operator="equal">
      <formula>0</formula>
    </cfRule>
  </conditionalFormatting>
  <conditionalFormatting sqref="A12:H62">
    <cfRule type="expression" dxfId="1265" priority="24" stopIfTrue="1">
      <formula>$IT13&lt;$IS$2</formula>
    </cfRule>
  </conditionalFormatting>
  <conditionalFormatting sqref="K8:K70">
    <cfRule type="cellIs" dxfId="1264" priority="23" operator="equal">
      <formula>0</formula>
    </cfRule>
  </conditionalFormatting>
  <conditionalFormatting sqref="A2:G4">
    <cfRule type="cellIs" dxfId="1263" priority="22" operator="equal">
      <formula>0</formula>
    </cfRule>
  </conditionalFormatting>
  <conditionalFormatting sqref="A2:A4">
    <cfRule type="cellIs" dxfId="1262" priority="21" operator="equal">
      <formula>0</formula>
    </cfRule>
  </conditionalFormatting>
  <conditionalFormatting sqref="A3:A4">
    <cfRule type="expression" dxfId="1261" priority="20" stopIfTrue="1">
      <formula>$IT4&lt;$IS$4</formula>
    </cfRule>
  </conditionalFormatting>
  <conditionalFormatting sqref="A3:A4">
    <cfRule type="expression" dxfId="1260" priority="19" stopIfTrue="1">
      <formula>$IT4&lt;$IS$4</formula>
    </cfRule>
  </conditionalFormatting>
  <conditionalFormatting sqref="A3:G3">
    <cfRule type="expression" dxfId="1259" priority="18" stopIfTrue="1">
      <formula>$IT6&lt;$IS$4</formula>
    </cfRule>
  </conditionalFormatting>
  <conditionalFormatting sqref="A12:H62">
    <cfRule type="cellIs" dxfId="1258" priority="17" operator="equal">
      <formula>0</formula>
    </cfRule>
  </conditionalFormatting>
  <conditionalFormatting sqref="K8:K63">
    <cfRule type="cellIs" dxfId="1257" priority="16" operator="equal">
      <formula>0</formula>
    </cfRule>
  </conditionalFormatting>
  <conditionalFormatting sqref="A12:H59">
    <cfRule type="cellIs" dxfId="1256" priority="15" stopIfTrue="1" operator="equal">
      <formula>0</formula>
    </cfRule>
  </conditionalFormatting>
  <conditionalFormatting sqref="A19:H21">
    <cfRule type="cellIs" dxfId="1255" priority="14" stopIfTrue="1" operator="equal">
      <formula>0</formula>
    </cfRule>
  </conditionalFormatting>
  <conditionalFormatting sqref="A19:H21">
    <cfRule type="cellIs" dxfId="1254" priority="13" stopIfTrue="1" operator="equal">
      <formula>0</formula>
    </cfRule>
  </conditionalFormatting>
  <conditionalFormatting sqref="A25:H27">
    <cfRule type="cellIs" dxfId="1253" priority="12" stopIfTrue="1" operator="equal">
      <formula>0</formula>
    </cfRule>
  </conditionalFormatting>
  <conditionalFormatting sqref="A25:H27">
    <cfRule type="cellIs" dxfId="1252" priority="11" stopIfTrue="1" operator="equal">
      <formula>0</formula>
    </cfRule>
  </conditionalFormatting>
  <conditionalFormatting sqref="A36:H38">
    <cfRule type="cellIs" dxfId="1251" priority="10" stopIfTrue="1" operator="equal">
      <formula>0</formula>
    </cfRule>
  </conditionalFormatting>
  <conditionalFormatting sqref="A44:H46">
    <cfRule type="cellIs" dxfId="1250" priority="9" stopIfTrue="1" operator="equal">
      <formula>0</formula>
    </cfRule>
  </conditionalFormatting>
  <conditionalFormatting sqref="A44:H46">
    <cfRule type="cellIs" dxfId="1249" priority="8" stopIfTrue="1" operator="equal">
      <formula>0</formula>
    </cfRule>
  </conditionalFormatting>
  <conditionalFormatting sqref="A54:H56">
    <cfRule type="cellIs" dxfId="1248" priority="7" stopIfTrue="1" operator="equal">
      <formula>0</formula>
    </cfRule>
  </conditionalFormatting>
  <conditionalFormatting sqref="A12:H62">
    <cfRule type="expression" dxfId="1247" priority="6" stopIfTrue="1">
      <formula>$IT13&lt;$IS$2</formula>
    </cfRule>
  </conditionalFormatting>
  <conditionalFormatting sqref="A2:G3">
    <cfRule type="cellIs" dxfId="1246" priority="5" operator="equal">
      <formula>0</formula>
    </cfRule>
  </conditionalFormatting>
  <conditionalFormatting sqref="A2:A3">
    <cfRule type="cellIs" dxfId="1245" priority="4" operator="equal">
      <formula>0</formula>
    </cfRule>
  </conditionalFormatting>
  <conditionalFormatting sqref="A3">
    <cfRule type="expression" dxfId="1244" priority="3" stopIfTrue="1">
      <formula>$IT4&lt;$IS$4</formula>
    </cfRule>
  </conditionalFormatting>
  <conditionalFormatting sqref="A3">
    <cfRule type="expression" dxfId="1243" priority="2" stopIfTrue="1">
      <formula>$IT4&lt;$IS$4</formula>
    </cfRule>
  </conditionalFormatting>
  <conditionalFormatting sqref="A3:G3">
    <cfRule type="expression" dxfId="1242" priority="1" stopIfTrue="1">
      <formula>$IT6&lt;$IS$4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1"/>
  <sheetViews>
    <sheetView topLeftCell="A2" zoomScale="80" zoomScaleNormal="80" workbookViewId="0">
      <pane xSplit="11" ySplit="6" topLeftCell="L8" activePane="bottomRight" state="frozen"/>
      <selection activeCell="A2" sqref="A2"/>
      <selection pane="topRight" activeCell="L2" sqref="L2"/>
      <selection pane="bottomLeft" activeCell="A8" sqref="A8"/>
      <selection pane="bottomRight" activeCell="R28" sqref="R28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hidden="1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26.25" x14ac:dyDescent="0.4">
      <c r="A2" s="190" t="s">
        <v>259</v>
      </c>
      <c r="B2" s="195"/>
      <c r="C2" s="195"/>
      <c r="D2" s="195"/>
      <c r="E2" s="195"/>
      <c r="F2" s="195"/>
      <c r="G2" s="195"/>
      <c r="H2" s="2"/>
      <c r="I2" s="2"/>
      <c r="K2" s="39"/>
      <c r="L2" s="39"/>
      <c r="M2" s="39"/>
      <c r="N2" s="39"/>
      <c r="O2" s="39"/>
      <c r="P2" s="39"/>
    </row>
    <row r="3" spans="1:236" ht="26.25" x14ac:dyDescent="0.4">
      <c r="A3" s="190" t="s">
        <v>263</v>
      </c>
      <c r="B3" s="185"/>
      <c r="C3" s="185"/>
      <c r="D3" s="185"/>
      <c r="E3" s="185"/>
      <c r="F3" s="185"/>
      <c r="G3" s="185"/>
      <c r="H3" s="2"/>
      <c r="I3" s="2"/>
    </row>
    <row r="4" spans="1:236" ht="26.25" hidden="1" x14ac:dyDescent="0.4">
      <c r="A4" s="190" t="s">
        <v>144</v>
      </c>
      <c r="B4" s="187"/>
      <c r="C4" s="187"/>
      <c r="D4" s="187"/>
      <c r="E4" s="187"/>
      <c r="F4" s="187"/>
      <c r="G4" s="187"/>
      <c r="H4" s="2"/>
      <c r="I4" s="2"/>
    </row>
    <row r="5" spans="1:236" ht="15.75" hidden="1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hidden="1" x14ac:dyDescent="0.4">
      <c r="A6" s="184" t="s">
        <v>74</v>
      </c>
      <c r="B6" s="185"/>
      <c r="C6" s="40"/>
      <c r="D6" s="43" t="str">
        <f>х!A14</f>
        <v>14.01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71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88" t="s">
        <v>75</v>
      </c>
      <c r="B12" s="22" t="s">
        <v>146</v>
      </c>
      <c r="C12" s="89" t="s">
        <v>147</v>
      </c>
      <c r="D12" s="90">
        <v>0.1</v>
      </c>
      <c r="E12" s="90">
        <v>7.2</v>
      </c>
      <c r="F12" s="90">
        <v>0.1</v>
      </c>
      <c r="G12" s="90">
        <v>66</v>
      </c>
      <c r="H12" s="91">
        <v>2.7</v>
      </c>
      <c r="I12" s="25">
        <f>H12</f>
        <v>2.7</v>
      </c>
      <c r="J12" s="11"/>
      <c r="K12" s="37" t="str">
        <f>A12</f>
        <v>Масло сливочное</v>
      </c>
      <c r="M12" s="24">
        <f>D12</f>
        <v>0.1</v>
      </c>
      <c r="N12" s="24">
        <f t="shared" ref="N12:P18" si="0">E12</f>
        <v>7.2</v>
      </c>
      <c r="O12" s="24">
        <f t="shared" si="0"/>
        <v>0.1</v>
      </c>
      <c r="P12" s="24">
        <f t="shared" si="0"/>
        <v>66</v>
      </c>
      <c r="IA12" s="12"/>
      <c r="IB12" s="6">
        <f>[1]основа!AM8</f>
        <v>42551</v>
      </c>
    </row>
    <row r="13" spans="1:236" ht="15" customHeight="1" x14ac:dyDescent="0.2">
      <c r="A13" s="88" t="s">
        <v>148</v>
      </c>
      <c r="B13" s="22" t="s">
        <v>149</v>
      </c>
      <c r="C13" s="89" t="s">
        <v>150</v>
      </c>
      <c r="D13" s="90">
        <v>3.8</v>
      </c>
      <c r="E13" s="90">
        <v>3.8</v>
      </c>
      <c r="F13" s="90">
        <v>4.8499999999999996</v>
      </c>
      <c r="G13" s="90">
        <v>60</v>
      </c>
      <c r="H13" s="91">
        <v>5.0819999999999999</v>
      </c>
      <c r="I13" s="25">
        <f t="shared" ref="I13:I18" si="1">H13</f>
        <v>5.0819999999999999</v>
      </c>
      <c r="J13" s="11"/>
      <c r="K13" s="37" t="str">
        <f t="shared" ref="K13:K59" si="2">A13</f>
        <v>Сыр порционный</v>
      </c>
      <c r="M13" s="24">
        <f t="shared" ref="M13:M18" si="3">D13</f>
        <v>3.8</v>
      </c>
      <c r="N13" s="24">
        <f t="shared" si="0"/>
        <v>3.8</v>
      </c>
      <c r="O13" s="24">
        <f t="shared" si="0"/>
        <v>4.8499999999999996</v>
      </c>
      <c r="P13" s="24">
        <f t="shared" si="0"/>
        <v>60</v>
      </c>
      <c r="IA13" s="12"/>
      <c r="IB13" s="6">
        <f>[1]основа!AM9</f>
        <v>42551</v>
      </c>
    </row>
    <row r="14" spans="1:236" ht="15" customHeight="1" x14ac:dyDescent="0.2">
      <c r="A14" s="88" t="s">
        <v>253</v>
      </c>
      <c r="B14" s="22" t="s">
        <v>254</v>
      </c>
      <c r="C14" s="89" t="s">
        <v>255</v>
      </c>
      <c r="D14" s="90">
        <v>10.799999999999999</v>
      </c>
      <c r="E14" s="90">
        <v>13.275</v>
      </c>
      <c r="F14" s="90">
        <v>56.25</v>
      </c>
      <c r="G14" s="90">
        <v>387.67500000000001</v>
      </c>
      <c r="H14" s="91">
        <v>10.110800000000001</v>
      </c>
      <c r="I14" s="25">
        <f t="shared" si="1"/>
        <v>10.110800000000001</v>
      </c>
      <c r="J14" s="11"/>
      <c r="K14" s="37" t="str">
        <f t="shared" si="2"/>
        <v>Каша "Объедение"</v>
      </c>
      <c r="M14" s="24">
        <f t="shared" si="3"/>
        <v>10.799999999999999</v>
      </c>
      <c r="N14" s="24">
        <f t="shared" si="0"/>
        <v>13.275</v>
      </c>
      <c r="O14" s="24">
        <f t="shared" si="0"/>
        <v>56.25</v>
      </c>
      <c r="P14" s="24">
        <f t="shared" si="0"/>
        <v>387.67500000000001</v>
      </c>
      <c r="IA14" s="12"/>
      <c r="IB14" s="6">
        <f>[1]основа!AM10</f>
        <v>42551</v>
      </c>
    </row>
    <row r="15" spans="1:236" ht="15" customHeight="1" x14ac:dyDescent="0.2">
      <c r="A15" s="88" t="s">
        <v>203</v>
      </c>
      <c r="B15" s="22" t="s">
        <v>153</v>
      </c>
      <c r="C15" s="89" t="s">
        <v>204</v>
      </c>
      <c r="D15" s="90">
        <v>2</v>
      </c>
      <c r="E15" s="90">
        <v>1.82</v>
      </c>
      <c r="F15" s="90">
        <v>23.54</v>
      </c>
      <c r="G15" s="90">
        <v>120.04</v>
      </c>
      <c r="H15" s="91">
        <v>4.1520000000000001</v>
      </c>
      <c r="I15" s="25">
        <f t="shared" si="1"/>
        <v>4.1520000000000001</v>
      </c>
      <c r="J15" s="11"/>
      <c r="K15" s="37" t="str">
        <f t="shared" si="2"/>
        <v>Кофейный напиток с молоком</v>
      </c>
      <c r="M15" s="24">
        <f t="shared" si="3"/>
        <v>2</v>
      </c>
      <c r="N15" s="24">
        <f t="shared" si="0"/>
        <v>1.82</v>
      </c>
      <c r="O15" s="24">
        <f t="shared" si="0"/>
        <v>23.54</v>
      </c>
      <c r="P15" s="24">
        <f t="shared" si="0"/>
        <v>120.04</v>
      </c>
      <c r="IA15" s="12"/>
      <c r="IB15" s="6">
        <f>[1]основа!AM11</f>
        <v>42551</v>
      </c>
    </row>
    <row r="16" spans="1:236" ht="15" customHeight="1" x14ac:dyDescent="0.2">
      <c r="A16" s="88" t="s">
        <v>154</v>
      </c>
      <c r="B16" s="22" t="s">
        <v>155</v>
      </c>
      <c r="C16" s="89">
        <v>0</v>
      </c>
      <c r="D16" s="90">
        <v>8.6</v>
      </c>
      <c r="E16" s="90">
        <v>2.9</v>
      </c>
      <c r="F16" s="90">
        <v>54.9</v>
      </c>
      <c r="G16" s="90">
        <v>254</v>
      </c>
      <c r="H16" s="91">
        <v>5.3860000000000001</v>
      </c>
      <c r="I16" s="25">
        <f t="shared" si="1"/>
        <v>5.3860000000000001</v>
      </c>
      <c r="J16" s="11"/>
      <c r="K16" s="37" t="str">
        <f t="shared" si="2"/>
        <v>Батон нарезной обогащённый</v>
      </c>
      <c r="M16" s="24">
        <f t="shared" si="3"/>
        <v>8.6</v>
      </c>
      <c r="N16" s="24">
        <f t="shared" si="0"/>
        <v>2.9</v>
      </c>
      <c r="O16" s="24">
        <f t="shared" si="0"/>
        <v>54.9</v>
      </c>
      <c r="P16" s="24">
        <f t="shared" si="0"/>
        <v>254</v>
      </c>
      <c r="IA16" s="12"/>
      <c r="IB16" s="6">
        <f>[1]основа!AM12</f>
        <v>42551</v>
      </c>
    </row>
    <row r="17" spans="1:236" ht="15" hidden="1" customHeight="1" x14ac:dyDescent="0.2">
      <c r="A17" s="88">
        <v>0</v>
      </c>
      <c r="B17" s="22">
        <v>0</v>
      </c>
      <c r="C17" s="89">
        <v>0</v>
      </c>
      <c r="D17" s="90">
        <v>0</v>
      </c>
      <c r="E17" s="90">
        <v>0</v>
      </c>
      <c r="F17" s="90">
        <v>0</v>
      </c>
      <c r="G17" s="90">
        <v>0</v>
      </c>
      <c r="H17" s="91">
        <v>0</v>
      </c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hidden="1" customHeight="1" x14ac:dyDescent="0.2">
      <c r="A18" s="88">
        <v>0</v>
      </c>
      <c r="B18" s="22">
        <v>0</v>
      </c>
      <c r="C18" s="89">
        <v>0</v>
      </c>
      <c r="D18" s="90">
        <v>0</v>
      </c>
      <c r="E18" s="90">
        <v>0</v>
      </c>
      <c r="F18" s="90">
        <v>0</v>
      </c>
      <c r="G18" s="90">
        <v>0</v>
      </c>
      <c r="H18" s="91">
        <v>0</v>
      </c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25.3</v>
      </c>
      <c r="E19" s="28">
        <v>28.995000000000001</v>
      </c>
      <c r="F19" s="28">
        <v>139.63999999999999</v>
      </c>
      <c r="G19" s="28">
        <v>887.71500000000003</v>
      </c>
      <c r="H19" s="29">
        <v>27.430800000000001</v>
      </c>
      <c r="I19" s="29">
        <f>I18+I17+I16+I15+I14+I13+I12</f>
        <v>27.430800000000001</v>
      </c>
      <c r="J19" s="11"/>
      <c r="K19" s="38">
        <v>1</v>
      </c>
      <c r="M19" s="28">
        <f>SUM(M12:M18)</f>
        <v>25.299999999999997</v>
      </c>
      <c r="N19" s="28">
        <f t="shared" ref="N19:P19" si="4">SUM(N12:N18)</f>
        <v>28.994999999999997</v>
      </c>
      <c r="O19" s="28">
        <f t="shared" si="4"/>
        <v>139.64000000000001</v>
      </c>
      <c r="P19" s="28">
        <f t="shared" si="4"/>
        <v>887.71499999999992</v>
      </c>
      <c r="IA19" s="12"/>
      <c r="IB19" s="6">
        <f>[1]основа!AM15</f>
        <v>42551</v>
      </c>
    </row>
    <row r="20" spans="1:236" ht="15" hidden="1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0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hidden="1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0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hidden="1" customHeight="1" x14ac:dyDescent="0.2">
      <c r="A22" s="88">
        <v>0</v>
      </c>
      <c r="B22" s="22">
        <v>0</v>
      </c>
      <c r="C22" s="89">
        <v>0</v>
      </c>
      <c r="D22" s="90">
        <v>0</v>
      </c>
      <c r="E22" s="90">
        <v>0</v>
      </c>
      <c r="F22" s="90">
        <v>0</v>
      </c>
      <c r="G22" s="90">
        <v>0</v>
      </c>
      <c r="H22" s="91">
        <v>0</v>
      </c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hidden="1" customHeight="1" x14ac:dyDescent="0.2">
      <c r="A23" s="88">
        <v>0</v>
      </c>
      <c r="B23" s="22">
        <v>0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hidden="1" customHeight="1" x14ac:dyDescent="0.2">
      <c r="A24" s="88">
        <v>0</v>
      </c>
      <c r="B24" s="22">
        <v>0</v>
      </c>
      <c r="C24" s="89">
        <v>0</v>
      </c>
      <c r="D24" s="90">
        <v>0</v>
      </c>
      <c r="E24" s="90">
        <v>0</v>
      </c>
      <c r="F24" s="90">
        <v>0</v>
      </c>
      <c r="G24" s="90">
        <v>0</v>
      </c>
      <c r="H24" s="91">
        <v>0</v>
      </c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hidden="1" customHeight="1" x14ac:dyDescent="0.2">
      <c r="A25" s="18" t="s">
        <v>13</v>
      </c>
      <c r="B25" s="26"/>
      <c r="C25" s="27"/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9">
        <f>I24+I23+I22</f>
        <v>0</v>
      </c>
      <c r="J25" s="11"/>
      <c r="K25" s="38">
        <v>0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88" t="s">
        <v>170</v>
      </c>
      <c r="B28" s="22" t="s">
        <v>157</v>
      </c>
      <c r="C28" s="89" t="s">
        <v>158</v>
      </c>
      <c r="D28" s="90">
        <v>0.49</v>
      </c>
      <c r="E28" s="90">
        <v>7.0000000000000007E-2</v>
      </c>
      <c r="F28" s="90">
        <v>1.33</v>
      </c>
      <c r="G28" s="90">
        <v>7.7</v>
      </c>
      <c r="H28" s="91">
        <v>14.286440000000001</v>
      </c>
      <c r="I28" s="25">
        <f>H28</f>
        <v>14.286440000000001</v>
      </c>
      <c r="J28" s="11"/>
      <c r="K28" s="37" t="str">
        <f t="shared" si="2"/>
        <v>Огурцы порционные</v>
      </c>
      <c r="M28" s="24">
        <f>D28</f>
        <v>0.49</v>
      </c>
      <c r="N28" s="24">
        <f t="shared" ref="N28:P35" si="9">E28</f>
        <v>7.0000000000000007E-2</v>
      </c>
      <c r="O28" s="24">
        <f t="shared" si="9"/>
        <v>1.33</v>
      </c>
      <c r="P28" s="24">
        <f t="shared" si="9"/>
        <v>7.7</v>
      </c>
      <c r="IA28" s="12"/>
      <c r="IB28" s="6">
        <f>[1]основа!AM24</f>
        <v>42551</v>
      </c>
    </row>
    <row r="29" spans="1:236" ht="15" customHeight="1" x14ac:dyDescent="0.2">
      <c r="A29" s="88" t="s">
        <v>228</v>
      </c>
      <c r="B29" s="22" t="s">
        <v>183</v>
      </c>
      <c r="C29" s="89" t="s">
        <v>229</v>
      </c>
      <c r="D29" s="90">
        <v>8.68</v>
      </c>
      <c r="E29" s="90">
        <v>7.839999999999999</v>
      </c>
      <c r="F29" s="90">
        <v>31.22</v>
      </c>
      <c r="G29" s="90">
        <v>233.8</v>
      </c>
      <c r="H29" s="91">
        <v>4.3582000000000001</v>
      </c>
      <c r="I29" s="25">
        <f t="shared" ref="I29:I35" si="10">H29</f>
        <v>4.3582000000000001</v>
      </c>
      <c r="J29" s="11"/>
      <c r="K29" s="37" t="str">
        <f t="shared" si="2"/>
        <v>Суп картофельный с бобовыми</v>
      </c>
      <c r="M29" s="24">
        <f t="shared" ref="M29:M35" si="11">D29</f>
        <v>8.68</v>
      </c>
      <c r="N29" s="24">
        <f t="shared" si="9"/>
        <v>7.839999999999999</v>
      </c>
      <c r="O29" s="24">
        <f t="shared" si="9"/>
        <v>31.22</v>
      </c>
      <c r="P29" s="24">
        <f t="shared" si="9"/>
        <v>233.8</v>
      </c>
      <c r="IA29" s="12"/>
      <c r="IB29" s="6">
        <f>[1]основа!AM25</f>
        <v>42551</v>
      </c>
    </row>
    <row r="30" spans="1:236" ht="15" customHeight="1" x14ac:dyDescent="0.2">
      <c r="A30" s="88" t="s">
        <v>256</v>
      </c>
      <c r="B30" s="22" t="s">
        <v>257</v>
      </c>
      <c r="C30" s="89" t="s">
        <v>258</v>
      </c>
      <c r="D30" s="90">
        <v>24.3</v>
      </c>
      <c r="E30" s="90">
        <v>23.814000000000004</v>
      </c>
      <c r="F30" s="90">
        <v>40.095000000000006</v>
      </c>
      <c r="G30" s="90">
        <v>481.14000000000004</v>
      </c>
      <c r="H30" s="91">
        <v>44.087400000000002</v>
      </c>
      <c r="I30" s="25">
        <f t="shared" si="10"/>
        <v>44.087400000000002</v>
      </c>
      <c r="J30" s="11"/>
      <c r="K30" s="37" t="str">
        <f t="shared" si="2"/>
        <v>Запеканка картофельная с мясом</v>
      </c>
      <c r="M30" s="24">
        <f t="shared" si="11"/>
        <v>24.3</v>
      </c>
      <c r="N30" s="24">
        <f t="shared" si="9"/>
        <v>23.814000000000004</v>
      </c>
      <c r="O30" s="24">
        <f t="shared" si="9"/>
        <v>40.095000000000006</v>
      </c>
      <c r="P30" s="24">
        <f t="shared" si="9"/>
        <v>481.14000000000004</v>
      </c>
      <c r="IA30" s="12"/>
      <c r="IB30" s="6">
        <f>[1]основа!AM26</f>
        <v>42551</v>
      </c>
    </row>
    <row r="31" spans="1:236" ht="15" hidden="1" customHeight="1" x14ac:dyDescent="0.2">
      <c r="A31" s="88">
        <v>0</v>
      </c>
      <c r="B31" s="22">
        <v>0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88" t="s">
        <v>230</v>
      </c>
      <c r="B32" s="22" t="s">
        <v>153</v>
      </c>
      <c r="C32" s="89" t="s">
        <v>231</v>
      </c>
      <c r="D32" s="90">
        <v>0.4</v>
      </c>
      <c r="E32" s="90">
        <v>0</v>
      </c>
      <c r="F32" s="90">
        <v>27.4</v>
      </c>
      <c r="G32" s="90">
        <v>106</v>
      </c>
      <c r="H32" s="91">
        <v>3.8579999999999997</v>
      </c>
      <c r="I32" s="25">
        <f t="shared" si="10"/>
        <v>3.8579999999999997</v>
      </c>
      <c r="J32" s="11"/>
      <c r="K32" s="37" t="str">
        <f t="shared" si="2"/>
        <v>Компот из изюма с вит.С</v>
      </c>
      <c r="M32" s="24">
        <f t="shared" si="11"/>
        <v>0.4</v>
      </c>
      <c r="N32" s="24">
        <f t="shared" si="9"/>
        <v>0</v>
      </c>
      <c r="O32" s="24">
        <f t="shared" si="9"/>
        <v>27.4</v>
      </c>
      <c r="P32" s="24">
        <f t="shared" si="9"/>
        <v>106</v>
      </c>
      <c r="IA32" s="12"/>
      <c r="IB32" s="6">
        <f>[1]основа!AM28</f>
        <v>42551</v>
      </c>
    </row>
    <row r="33" spans="1:236" ht="15" customHeight="1" x14ac:dyDescent="0.2">
      <c r="A33" s="88" t="s">
        <v>164</v>
      </c>
      <c r="B33" s="22" t="s">
        <v>189</v>
      </c>
      <c r="C33" s="89">
        <v>0</v>
      </c>
      <c r="D33" s="90">
        <v>7.32</v>
      </c>
      <c r="E33" s="90">
        <v>1.44</v>
      </c>
      <c r="F33" s="90">
        <v>47.88</v>
      </c>
      <c r="G33" s="90">
        <v>233.76</v>
      </c>
      <c r="H33" s="91">
        <v>5.1779999999999999</v>
      </c>
      <c r="I33" s="25">
        <f t="shared" si="10"/>
        <v>5.1779999999999999</v>
      </c>
      <c r="J33" s="11"/>
      <c r="K33" s="37" t="str">
        <f t="shared" si="2"/>
        <v>Хлеб "Здоровье " обогащённый</v>
      </c>
      <c r="M33" s="24">
        <f t="shared" si="11"/>
        <v>7.32</v>
      </c>
      <c r="N33" s="24">
        <f t="shared" si="9"/>
        <v>1.44</v>
      </c>
      <c r="O33" s="24">
        <f t="shared" si="9"/>
        <v>47.88</v>
      </c>
      <c r="P33" s="24">
        <f t="shared" si="9"/>
        <v>233.76</v>
      </c>
      <c r="IA33" s="12"/>
      <c r="IB33" s="6">
        <f>[1]основа!AM29</f>
        <v>42551</v>
      </c>
    </row>
    <row r="34" spans="1:236" ht="15" hidden="1" customHeight="1" x14ac:dyDescent="0.2">
      <c r="A34" s="88">
        <v>0</v>
      </c>
      <c r="B34" s="22">
        <v>0</v>
      </c>
      <c r="C34" s="89">
        <v>0</v>
      </c>
      <c r="D34" s="90">
        <v>0</v>
      </c>
      <c r="E34" s="90">
        <v>0</v>
      </c>
      <c r="F34" s="90">
        <v>0</v>
      </c>
      <c r="G34" s="90">
        <v>0</v>
      </c>
      <c r="H34" s="91">
        <v>0</v>
      </c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hidden="1" customHeight="1" x14ac:dyDescent="0.2">
      <c r="A35" s="88">
        <v>0</v>
      </c>
      <c r="B35" s="22">
        <v>0</v>
      </c>
      <c r="C35" s="89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41.190000000000005</v>
      </c>
      <c r="E36" s="28">
        <v>33.164000000000001</v>
      </c>
      <c r="F36" s="28">
        <v>147.92500000000001</v>
      </c>
      <c r="G36" s="28">
        <v>1062.4000000000001</v>
      </c>
      <c r="H36" s="29">
        <v>71.768039999999999</v>
      </c>
      <c r="I36" s="29">
        <f>I28+I29+I30+I31+I32+I33+I34+I35</f>
        <v>71.768039999999999</v>
      </c>
      <c r="J36" s="11"/>
      <c r="K36" s="38">
        <v>1</v>
      </c>
      <c r="M36" s="28">
        <f>SUM(M28:M35)</f>
        <v>41.19</v>
      </c>
      <c r="N36" s="28">
        <f t="shared" ref="N36:P36" si="12">SUM(N28:N35)</f>
        <v>33.164000000000001</v>
      </c>
      <c r="O36" s="28">
        <f t="shared" si="12"/>
        <v>147.92500000000001</v>
      </c>
      <c r="P36" s="28">
        <f t="shared" si="12"/>
        <v>1062.4000000000001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88" t="s">
        <v>217</v>
      </c>
      <c r="B39" s="22" t="s">
        <v>190</v>
      </c>
      <c r="C39" s="89" t="s">
        <v>191</v>
      </c>
      <c r="D39" s="90">
        <v>24.39</v>
      </c>
      <c r="E39" s="90">
        <v>18.41</v>
      </c>
      <c r="F39" s="90">
        <v>36.65</v>
      </c>
      <c r="G39" s="90">
        <v>415.84000000000003</v>
      </c>
      <c r="H39" s="91">
        <v>28.8845472</v>
      </c>
      <c r="I39" s="25">
        <f>H39</f>
        <v>28.8845472</v>
      </c>
      <c r="J39" s="11"/>
      <c r="K39" s="37" t="str">
        <f t="shared" si="2"/>
        <v>Запеканка из творога со сгущёным молоком</v>
      </c>
      <c r="M39" s="24">
        <f>D39</f>
        <v>24.39</v>
      </c>
      <c r="N39" s="24">
        <f t="shared" ref="N39:P43" si="13">E39</f>
        <v>18.41</v>
      </c>
      <c r="O39" s="24">
        <f t="shared" si="13"/>
        <v>36.65</v>
      </c>
      <c r="P39" s="24">
        <f t="shared" si="13"/>
        <v>415.84000000000003</v>
      </c>
      <c r="IA39" s="12"/>
      <c r="IB39" s="6">
        <f>[1]основа!AM35</f>
        <v>42551</v>
      </c>
    </row>
    <row r="40" spans="1:236" ht="15" customHeight="1" x14ac:dyDescent="0.2">
      <c r="A40" s="88" t="s">
        <v>168</v>
      </c>
      <c r="B40" s="22" t="s">
        <v>153</v>
      </c>
      <c r="C40" s="89" t="s">
        <v>169</v>
      </c>
      <c r="D40" s="90">
        <v>1.4</v>
      </c>
      <c r="E40" s="90">
        <v>0</v>
      </c>
      <c r="F40" s="90">
        <v>25.6</v>
      </c>
      <c r="G40" s="90">
        <v>108</v>
      </c>
      <c r="H40" s="91">
        <v>5.56</v>
      </c>
      <c r="I40" s="25">
        <f t="shared" ref="I40:I43" si="14">H40</f>
        <v>5.56</v>
      </c>
      <c r="J40" s="11"/>
      <c r="K40" s="37" t="str">
        <f t="shared" si="2"/>
        <v>Сок фруктовый</v>
      </c>
      <c r="M40" s="24">
        <f t="shared" ref="M40:M43" si="15">D40</f>
        <v>1.4</v>
      </c>
      <c r="N40" s="24">
        <f t="shared" si="13"/>
        <v>0</v>
      </c>
      <c r="O40" s="24">
        <f t="shared" si="13"/>
        <v>25.6</v>
      </c>
      <c r="P40" s="24">
        <f t="shared" si="13"/>
        <v>108</v>
      </c>
      <c r="IA40" s="12"/>
      <c r="IB40" s="6">
        <f>[1]основа!AM36</f>
        <v>42551</v>
      </c>
    </row>
    <row r="41" spans="1:236" ht="15" customHeight="1" x14ac:dyDescent="0.2">
      <c r="A41" s="88" t="s">
        <v>218</v>
      </c>
      <c r="B41" s="22" t="s">
        <v>153</v>
      </c>
      <c r="C41" s="89">
        <v>0</v>
      </c>
      <c r="D41" s="90">
        <v>0.8</v>
      </c>
      <c r="E41" s="90">
        <v>0.6</v>
      </c>
      <c r="F41" s="90">
        <v>19</v>
      </c>
      <c r="G41" s="90">
        <v>84.6</v>
      </c>
      <c r="H41" s="91">
        <v>27.6</v>
      </c>
      <c r="I41" s="25">
        <f t="shared" si="14"/>
        <v>27.6</v>
      </c>
      <c r="J41" s="11"/>
      <c r="K41" s="37" t="str">
        <f t="shared" si="2"/>
        <v>Груша</v>
      </c>
      <c r="M41" s="24">
        <f t="shared" si="15"/>
        <v>0.8</v>
      </c>
      <c r="N41" s="24">
        <f t="shared" si="13"/>
        <v>0.6</v>
      </c>
      <c r="O41" s="24">
        <f t="shared" si="13"/>
        <v>19</v>
      </c>
      <c r="P41" s="24">
        <f t="shared" si="13"/>
        <v>84.6</v>
      </c>
      <c r="IA41" s="12"/>
      <c r="IB41" s="6">
        <f>[1]основа!AM37</f>
        <v>42551</v>
      </c>
    </row>
    <row r="42" spans="1:236" ht="15" hidden="1" customHeight="1" x14ac:dyDescent="0.2">
      <c r="A42" s="88">
        <v>0</v>
      </c>
      <c r="B42" s="22">
        <v>0</v>
      </c>
      <c r="C42" s="89">
        <v>0</v>
      </c>
      <c r="D42" s="90">
        <v>0</v>
      </c>
      <c r="E42" s="90">
        <v>0</v>
      </c>
      <c r="F42" s="90">
        <v>0</v>
      </c>
      <c r="G42" s="90">
        <v>0</v>
      </c>
      <c r="H42" s="91">
        <v>0</v>
      </c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hidden="1" customHeight="1" x14ac:dyDescent="0.2">
      <c r="A43" s="88">
        <v>0</v>
      </c>
      <c r="B43" s="22">
        <v>0</v>
      </c>
      <c r="C43" s="89">
        <v>0</v>
      </c>
      <c r="D43" s="90">
        <v>0</v>
      </c>
      <c r="E43" s="90">
        <v>0</v>
      </c>
      <c r="F43" s="90">
        <v>0</v>
      </c>
      <c r="G43" s="90">
        <v>0</v>
      </c>
      <c r="H43" s="91">
        <v>0</v>
      </c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26.59</v>
      </c>
      <c r="E44" s="28">
        <v>19.010000000000002</v>
      </c>
      <c r="F44" s="28">
        <v>81.25</v>
      </c>
      <c r="G44" s="28">
        <v>608.44000000000005</v>
      </c>
      <c r="H44" s="29">
        <v>62.044547200000004</v>
      </c>
      <c r="I44" s="29">
        <f>I43+I42+I41+I40+I39</f>
        <v>62.044547200000004</v>
      </c>
      <c r="J44" s="11"/>
      <c r="K44" s="38">
        <v>1</v>
      </c>
      <c r="M44" s="28">
        <f>SUM(M39:M43)</f>
        <v>26.59</v>
      </c>
      <c r="N44" s="28">
        <f t="shared" ref="N44:P44" si="16">SUM(N39:N43)</f>
        <v>19.010000000000002</v>
      </c>
      <c r="O44" s="28">
        <f t="shared" si="16"/>
        <v>81.25</v>
      </c>
      <c r="P44" s="28">
        <f t="shared" si="16"/>
        <v>608.44000000000005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88" t="s">
        <v>156</v>
      </c>
      <c r="B47" s="22" t="s">
        <v>157</v>
      </c>
      <c r="C47" s="89" t="s">
        <v>158</v>
      </c>
      <c r="D47" s="90">
        <v>0.77</v>
      </c>
      <c r="E47" s="90">
        <v>0.14000000000000001</v>
      </c>
      <c r="F47" s="90">
        <v>2.66</v>
      </c>
      <c r="G47" s="90">
        <v>16.8</v>
      </c>
      <c r="H47" s="91">
        <v>18.856040000000004</v>
      </c>
      <c r="I47" s="25">
        <f>H47</f>
        <v>18.856040000000004</v>
      </c>
      <c r="J47" s="11"/>
      <c r="K47" s="37" t="str">
        <f t="shared" si="2"/>
        <v>Помидоры порционные</v>
      </c>
      <c r="M47" s="24">
        <f>D47</f>
        <v>0.77</v>
      </c>
      <c r="N47" s="24">
        <f t="shared" ref="N47:P53" si="17">E47</f>
        <v>0.14000000000000001</v>
      </c>
      <c r="O47" s="24">
        <f t="shared" si="17"/>
        <v>2.66</v>
      </c>
      <c r="P47" s="24">
        <f t="shared" si="17"/>
        <v>16.8</v>
      </c>
      <c r="IA47" s="12"/>
      <c r="IB47" s="6">
        <f>[1]основа!AM43</f>
        <v>42551</v>
      </c>
    </row>
    <row r="48" spans="1:236" ht="15" customHeight="1" x14ac:dyDescent="0.2">
      <c r="A48" s="88" t="s">
        <v>193</v>
      </c>
      <c r="B48" s="22" t="s">
        <v>155</v>
      </c>
      <c r="C48" s="89" t="s">
        <v>194</v>
      </c>
      <c r="D48" s="90">
        <v>21.1</v>
      </c>
      <c r="E48" s="90">
        <v>13.6</v>
      </c>
      <c r="F48" s="90">
        <v>0</v>
      </c>
      <c r="G48" s="90">
        <v>211</v>
      </c>
      <c r="H48" s="91">
        <v>16.609200000000001</v>
      </c>
      <c r="I48" s="25">
        <f t="shared" ref="I48:I53" si="18">H48</f>
        <v>16.609200000000001</v>
      </c>
      <c r="J48" s="11"/>
      <c r="K48" s="37" t="str">
        <f t="shared" si="2"/>
        <v>Птица отварная</v>
      </c>
      <c r="M48" s="24">
        <f t="shared" ref="M48:M53" si="19">D48</f>
        <v>21.1</v>
      </c>
      <c r="N48" s="24">
        <f t="shared" si="17"/>
        <v>13.6</v>
      </c>
      <c r="O48" s="24">
        <f t="shared" si="17"/>
        <v>0</v>
      </c>
      <c r="P48" s="24">
        <f t="shared" si="17"/>
        <v>211</v>
      </c>
      <c r="IA48" s="12"/>
      <c r="IB48" s="6">
        <f>[1]основа!AM44</f>
        <v>42551</v>
      </c>
    </row>
    <row r="49" spans="1:236" ht="15" customHeight="1" x14ac:dyDescent="0.2">
      <c r="A49" s="88" t="s">
        <v>235</v>
      </c>
      <c r="B49" s="22" t="s">
        <v>153</v>
      </c>
      <c r="C49" s="89" t="s">
        <v>236</v>
      </c>
      <c r="D49" s="90">
        <v>7</v>
      </c>
      <c r="E49" s="90">
        <v>8.1999999999999993</v>
      </c>
      <c r="F49" s="90">
        <v>47</v>
      </c>
      <c r="G49" s="90">
        <v>294</v>
      </c>
      <c r="H49" s="91">
        <v>3.7715999999999998</v>
      </c>
      <c r="I49" s="25">
        <f t="shared" si="18"/>
        <v>3.7715999999999998</v>
      </c>
      <c r="J49" s="11"/>
      <c r="K49" s="37" t="str">
        <f t="shared" si="2"/>
        <v>Макаронные изделия отварные</v>
      </c>
      <c r="M49" s="24">
        <f t="shared" si="19"/>
        <v>7</v>
      </c>
      <c r="N49" s="24">
        <f t="shared" si="17"/>
        <v>8.1999999999999993</v>
      </c>
      <c r="O49" s="24">
        <f t="shared" si="17"/>
        <v>47</v>
      </c>
      <c r="P49" s="24">
        <f t="shared" si="17"/>
        <v>294</v>
      </c>
      <c r="IA49" s="12"/>
      <c r="IB49" s="6">
        <f>[1]основа!AM45</f>
        <v>42551</v>
      </c>
    </row>
    <row r="50" spans="1:236" ht="15" customHeight="1" x14ac:dyDescent="0.2">
      <c r="A50" s="88" t="s">
        <v>197</v>
      </c>
      <c r="B50" s="22" t="s">
        <v>198</v>
      </c>
      <c r="C50" s="89" t="s">
        <v>199</v>
      </c>
      <c r="D50" s="90">
        <v>0.3</v>
      </c>
      <c r="E50" s="90">
        <v>0</v>
      </c>
      <c r="F50" s="90">
        <v>15.2</v>
      </c>
      <c r="G50" s="90">
        <v>60</v>
      </c>
      <c r="H50" s="91">
        <v>2.8505000000000003</v>
      </c>
      <c r="I50" s="25">
        <f t="shared" si="18"/>
        <v>2.8505000000000003</v>
      </c>
      <c r="J50" s="11"/>
      <c r="K50" s="37" t="str">
        <f t="shared" si="2"/>
        <v>Чай с сахаром и лимоном</v>
      </c>
      <c r="M50" s="24">
        <f t="shared" si="19"/>
        <v>0.3</v>
      </c>
      <c r="N50" s="24">
        <f t="shared" si="17"/>
        <v>0</v>
      </c>
      <c r="O50" s="24">
        <f t="shared" si="17"/>
        <v>15.2</v>
      </c>
      <c r="P50" s="24">
        <f t="shared" si="17"/>
        <v>60</v>
      </c>
      <c r="IA50" s="12"/>
      <c r="IB50" s="6">
        <f>[1]основа!AM46</f>
        <v>42551</v>
      </c>
    </row>
    <row r="51" spans="1:236" ht="15" customHeight="1" x14ac:dyDescent="0.2">
      <c r="A51" s="88" t="s">
        <v>73</v>
      </c>
      <c r="B51" s="22" t="s">
        <v>155</v>
      </c>
      <c r="C51" s="89">
        <v>0</v>
      </c>
      <c r="D51" s="90">
        <v>8</v>
      </c>
      <c r="E51" s="90">
        <v>3</v>
      </c>
      <c r="F51" s="90">
        <v>52</v>
      </c>
      <c r="G51" s="90">
        <v>270</v>
      </c>
      <c r="H51" s="91">
        <v>3.8650000000000002</v>
      </c>
      <c r="I51" s="25">
        <f t="shared" si="18"/>
        <v>3.8650000000000002</v>
      </c>
      <c r="J51" s="11"/>
      <c r="K51" s="37" t="str">
        <f t="shared" si="2"/>
        <v>Хлеб пшеничный</v>
      </c>
      <c r="M51" s="24">
        <f t="shared" si="19"/>
        <v>8</v>
      </c>
      <c r="N51" s="24">
        <f t="shared" si="17"/>
        <v>3</v>
      </c>
      <c r="O51" s="24">
        <f t="shared" si="17"/>
        <v>52</v>
      </c>
      <c r="P51" s="24">
        <f t="shared" si="17"/>
        <v>270</v>
      </c>
      <c r="IA51" s="12"/>
      <c r="IB51" s="6">
        <f>[1]основа!AM47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hidden="1" customHeight="1" x14ac:dyDescent="0.2">
      <c r="A53" s="88">
        <v>0</v>
      </c>
      <c r="B53" s="22">
        <v>0</v>
      </c>
      <c r="C53" s="89">
        <v>0</v>
      </c>
      <c r="D53" s="90">
        <v>0</v>
      </c>
      <c r="E53" s="90">
        <v>0</v>
      </c>
      <c r="F53" s="90">
        <v>0</v>
      </c>
      <c r="G53" s="90">
        <v>0</v>
      </c>
      <c r="H53" s="91">
        <v>0</v>
      </c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37.170000000000009</v>
      </c>
      <c r="E54" s="28">
        <v>24.939999999999998</v>
      </c>
      <c r="F54" s="28">
        <v>116.86</v>
      </c>
      <c r="G54" s="28">
        <v>851.8</v>
      </c>
      <c r="H54" s="29">
        <v>45.952340000000007</v>
      </c>
      <c r="I54" s="29">
        <f>I53+I52+I51+I50+I49+I48+I47</f>
        <v>45.952340000000007</v>
      </c>
      <c r="J54" s="11"/>
      <c r="K54" s="38">
        <v>1</v>
      </c>
      <c r="M54" s="28">
        <f>SUM(M47:M53)</f>
        <v>37.17</v>
      </c>
      <c r="N54" s="28">
        <f t="shared" ref="N54:P54" si="20">SUM(N47:N53)</f>
        <v>24.939999999999998</v>
      </c>
      <c r="O54" s="28">
        <f t="shared" si="20"/>
        <v>116.86</v>
      </c>
      <c r="P54" s="28">
        <f t="shared" si="20"/>
        <v>851.8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1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88" t="s">
        <v>224</v>
      </c>
      <c r="B57" s="22" t="s">
        <v>225</v>
      </c>
      <c r="C57" s="89" t="s">
        <v>226</v>
      </c>
      <c r="D57" s="90">
        <v>4.2</v>
      </c>
      <c r="E57" s="90">
        <v>2.2000000000000002</v>
      </c>
      <c r="F57" s="90">
        <v>48.4</v>
      </c>
      <c r="G57" s="90">
        <v>231</v>
      </c>
      <c r="H57" s="91">
        <v>4.3626610000000001</v>
      </c>
      <c r="I57" s="25">
        <f>H57</f>
        <v>4.3626610000000001</v>
      </c>
      <c r="J57" s="11"/>
      <c r="K57" s="37" t="str">
        <f t="shared" si="2"/>
        <v>Ватрушка с повидлом</v>
      </c>
      <c r="M57" s="24">
        <f>D57</f>
        <v>4.2</v>
      </c>
      <c r="N57" s="24">
        <f t="shared" ref="N57:P59" si="21">E57</f>
        <v>2.2000000000000002</v>
      </c>
      <c r="O57" s="24">
        <f t="shared" si="21"/>
        <v>48.4</v>
      </c>
      <c r="P57" s="24">
        <f t="shared" si="21"/>
        <v>231</v>
      </c>
      <c r="IA57" s="12"/>
      <c r="IB57" s="6">
        <f>[1]основа!AM53</f>
        <v>42551</v>
      </c>
    </row>
    <row r="58" spans="1:236" ht="15" customHeight="1" x14ac:dyDescent="0.2">
      <c r="A58" s="88" t="s">
        <v>237</v>
      </c>
      <c r="B58" s="22" t="s">
        <v>153</v>
      </c>
      <c r="C58" s="89" t="s">
        <v>178</v>
      </c>
      <c r="D58" s="90">
        <v>10.6</v>
      </c>
      <c r="E58" s="90">
        <v>3</v>
      </c>
      <c r="F58" s="90">
        <v>17</v>
      </c>
      <c r="G58" s="90">
        <v>140</v>
      </c>
      <c r="H58" s="91">
        <v>10.510120000000001</v>
      </c>
      <c r="I58" s="25">
        <f t="shared" ref="I58:I59" si="22">H58</f>
        <v>10.510120000000001</v>
      </c>
      <c r="J58" s="11"/>
      <c r="K58" s="37" t="str">
        <f t="shared" si="2"/>
        <v>Йогурт</v>
      </c>
      <c r="M58" s="24">
        <f t="shared" ref="M58:M59" si="23">D58</f>
        <v>10.6</v>
      </c>
      <c r="N58" s="24">
        <f t="shared" si="21"/>
        <v>3</v>
      </c>
      <c r="O58" s="24">
        <f t="shared" si="21"/>
        <v>17</v>
      </c>
      <c r="P58" s="24">
        <f t="shared" si="21"/>
        <v>140</v>
      </c>
      <c r="IA58" s="12"/>
      <c r="IB58" s="6">
        <f>[1]основа!AM54</f>
        <v>42551</v>
      </c>
    </row>
    <row r="59" spans="1:236" ht="15" hidden="1" customHeight="1" x14ac:dyDescent="0.2">
      <c r="A59" s="88">
        <v>0</v>
      </c>
      <c r="B59" s="22">
        <v>0</v>
      </c>
      <c r="C59" s="89">
        <v>0</v>
      </c>
      <c r="D59" s="90">
        <v>0</v>
      </c>
      <c r="E59" s="90">
        <v>0</v>
      </c>
      <c r="F59" s="90">
        <v>0</v>
      </c>
      <c r="G59" s="90">
        <v>0</v>
      </c>
      <c r="H59" s="91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14.8</v>
      </c>
      <c r="E60" s="28">
        <v>5.2</v>
      </c>
      <c r="F60" s="28">
        <v>65.400000000000006</v>
      </c>
      <c r="G60" s="28">
        <v>371</v>
      </c>
      <c r="H60" s="32">
        <v>14.872781</v>
      </c>
      <c r="I60" s="32">
        <f>I57+I58+I59</f>
        <v>14.872781</v>
      </c>
      <c r="J60" s="11"/>
      <c r="K60" s="38">
        <v>1</v>
      </c>
      <c r="M60" s="28">
        <f>SUM(M57:M59)</f>
        <v>14.8</v>
      </c>
      <c r="N60" s="28">
        <f t="shared" ref="N60:P60" si="24">SUM(N57:N59)</f>
        <v>5.2</v>
      </c>
      <c r="O60" s="28">
        <f t="shared" si="24"/>
        <v>65.400000000000006</v>
      </c>
      <c r="P60" s="28">
        <f t="shared" si="24"/>
        <v>371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v>1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145.05000000000004</v>
      </c>
      <c r="E62" s="28">
        <v>111.309</v>
      </c>
      <c r="F62" s="28">
        <v>551.07500000000005</v>
      </c>
      <c r="G62" s="28">
        <v>3781.3550000000005</v>
      </c>
      <c r="H62" s="32">
        <v>222.06850820000002</v>
      </c>
      <c r="I62" s="32">
        <f>I54+I44+I36+I25+I19+I60</f>
        <v>222.0685082</v>
      </c>
      <c r="J62" s="11"/>
      <c r="K62" s="38">
        <v>1</v>
      </c>
      <c r="M62" s="28">
        <f>M60+M54+M44+M36+M25+M19</f>
        <v>145.05000000000001</v>
      </c>
      <c r="N62" s="28">
        <f t="shared" ref="N62:P62" si="25">N60+N54+N44+N36+N25+N19</f>
        <v>111.309</v>
      </c>
      <c r="O62" s="28">
        <f t="shared" si="25"/>
        <v>551.07500000000005</v>
      </c>
      <c r="P62" s="28">
        <f t="shared" si="25"/>
        <v>3781.3550000000005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hidden="1" customHeight="1" x14ac:dyDescent="0.2">
      <c r="K64" s="38">
        <v>0</v>
      </c>
      <c r="IA64" s="12"/>
      <c r="IB64" s="6">
        <f>[1]основа!AM60</f>
        <v>42551</v>
      </c>
    </row>
    <row r="65" spans="1:236" ht="18.75" hidden="1" x14ac:dyDescent="0.3">
      <c r="A65" s="35" t="s">
        <v>58</v>
      </c>
      <c r="K65" s="38">
        <v>0</v>
      </c>
      <c r="IA65" s="12"/>
      <c r="IB65" s="6">
        <f>[1]основа!AM70</f>
        <v>42551</v>
      </c>
    </row>
    <row r="66" spans="1:236" ht="18.75" hidden="1" x14ac:dyDescent="0.3">
      <c r="A66" s="35" t="s">
        <v>59</v>
      </c>
      <c r="K66" s="38">
        <v>0</v>
      </c>
      <c r="IA66" s="12"/>
      <c r="IB66" s="6">
        <f>[1]основа!AM71</f>
        <v>42551</v>
      </c>
    </row>
    <row r="67" spans="1:236" ht="18.75" hidden="1" x14ac:dyDescent="0.3">
      <c r="A67" s="35" t="s">
        <v>60</v>
      </c>
      <c r="K67" s="38">
        <v>0</v>
      </c>
      <c r="IA67" s="12"/>
      <c r="IB67" s="6">
        <f>[1]основа!AM72</f>
        <v>42551</v>
      </c>
    </row>
    <row r="68" spans="1:236" hidden="1" x14ac:dyDescent="0.2">
      <c r="K68" s="38">
        <v>0</v>
      </c>
      <c r="IA68" s="12"/>
      <c r="IB68" s="6">
        <f>[1]основа!AM73</f>
        <v>42551</v>
      </c>
    </row>
    <row r="69" spans="1:236" hidden="1" x14ac:dyDescent="0.2">
      <c r="K69" s="38">
        <v>0</v>
      </c>
      <c r="IA69" s="12"/>
      <c r="IB69" s="6">
        <f>[1]основа!AM74</f>
        <v>42551</v>
      </c>
    </row>
    <row r="70" spans="1:236" ht="18.75" hidden="1" x14ac:dyDescent="0.3">
      <c r="A70" s="35" t="s">
        <v>23</v>
      </c>
      <c r="K70" s="38">
        <v>0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>
    <filterColumn colId="0">
      <filters>
        <filter val="1"/>
        <filter val="Батон нарезной обогащённый"/>
        <filter val="Ватрушка с повидлом"/>
        <filter val="Груша"/>
        <filter val="Запеканка из творога со сгущёным молоком"/>
        <filter val="Запеканка картофельная с мясом"/>
        <filter val="Йогурт"/>
        <filter val="Каша &quot;Объедение&quot;"/>
        <filter val="Компот из изюма с вит.С"/>
        <filter val="Кофейный напиток с молоком"/>
        <filter val="Макаронные изделия отварные"/>
        <filter val="Масло сливочное"/>
        <filter val="Огурцы порционные"/>
        <filter val="Помидоры порционные"/>
        <filter val="Птица отварная"/>
        <filter val="Сок фруктовый"/>
        <filter val="Суп картофельный с бобовыми"/>
        <filter val="Сыр порционный"/>
        <filter val="Хлеб &quot;Здоровье &quot; обогащённый"/>
        <filter val="Хлеб пшеничный"/>
        <filter val="Чай с сахаром и лимоном"/>
      </filters>
    </filterColumn>
  </autoFilter>
  <mergeCells count="5">
    <mergeCell ref="A6:B6"/>
    <mergeCell ref="A7:G7"/>
    <mergeCell ref="A2:G2"/>
    <mergeCell ref="A3:G3"/>
    <mergeCell ref="A4:G4"/>
  </mergeCells>
  <conditionalFormatting sqref="A2:A70 C2:P70 B2:B5 B7:B70">
    <cfRule type="cellIs" dxfId="1241" priority="39" operator="equal">
      <formula>0</formula>
    </cfRule>
  </conditionalFormatting>
  <conditionalFormatting sqref="D6">
    <cfRule type="cellIs" dxfId="1240" priority="38" operator="equal">
      <formula>0</formula>
    </cfRule>
  </conditionalFormatting>
  <conditionalFormatting sqref="D6">
    <cfRule type="cellIs" dxfId="1239" priority="37" operator="equal">
      <formula>0</formula>
    </cfRule>
  </conditionalFormatting>
  <conditionalFormatting sqref="A2:A4">
    <cfRule type="cellIs" dxfId="1238" priority="36" operator="equal">
      <formula>0</formula>
    </cfRule>
  </conditionalFormatting>
  <conditionalFormatting sqref="A65:A67">
    <cfRule type="cellIs" dxfId="1237" priority="35" operator="equal">
      <formula>0</formula>
    </cfRule>
  </conditionalFormatting>
  <conditionalFormatting sqref="A6">
    <cfRule type="cellIs" dxfId="1236" priority="34" operator="equal">
      <formula>0</formula>
    </cfRule>
  </conditionalFormatting>
  <conditionalFormatting sqref="A12:H59">
    <cfRule type="cellIs" dxfId="1235" priority="33" stopIfTrue="1" operator="equal">
      <formula>0</formula>
    </cfRule>
  </conditionalFormatting>
  <conditionalFormatting sqref="A19:H21">
    <cfRule type="cellIs" dxfId="1234" priority="32" stopIfTrue="1" operator="equal">
      <formula>0</formula>
    </cfRule>
  </conditionalFormatting>
  <conditionalFormatting sqref="A19:H21">
    <cfRule type="cellIs" dxfId="1233" priority="31" stopIfTrue="1" operator="equal">
      <formula>0</formula>
    </cfRule>
  </conditionalFormatting>
  <conditionalFormatting sqref="A25:H27">
    <cfRule type="cellIs" dxfId="1232" priority="30" stopIfTrue="1" operator="equal">
      <formula>0</formula>
    </cfRule>
  </conditionalFormatting>
  <conditionalFormatting sqref="A25:H27">
    <cfRule type="cellIs" dxfId="1231" priority="29" stopIfTrue="1" operator="equal">
      <formula>0</formula>
    </cfRule>
  </conditionalFormatting>
  <conditionalFormatting sqref="A36:H38">
    <cfRule type="cellIs" dxfId="1230" priority="28" stopIfTrue="1" operator="equal">
      <formula>0</formula>
    </cfRule>
  </conditionalFormatting>
  <conditionalFormatting sqref="A44:H46">
    <cfRule type="cellIs" dxfId="1229" priority="27" stopIfTrue="1" operator="equal">
      <formula>0</formula>
    </cfRule>
  </conditionalFormatting>
  <conditionalFormatting sqref="A44:H46">
    <cfRule type="cellIs" dxfId="1228" priority="26" stopIfTrue="1" operator="equal">
      <formula>0</formula>
    </cfRule>
  </conditionalFormatting>
  <conditionalFormatting sqref="A54:H56">
    <cfRule type="cellIs" dxfId="1227" priority="25" stopIfTrue="1" operator="equal">
      <formula>0</formula>
    </cfRule>
  </conditionalFormatting>
  <conditionalFormatting sqref="A12:H62">
    <cfRule type="expression" dxfId="1226" priority="24" stopIfTrue="1">
      <formula>$IT13&lt;$IS$2</formula>
    </cfRule>
  </conditionalFormatting>
  <conditionalFormatting sqref="K8:K70">
    <cfRule type="cellIs" dxfId="1225" priority="23" operator="equal">
      <formula>0</formula>
    </cfRule>
  </conditionalFormatting>
  <conditionalFormatting sqref="A2:G4">
    <cfRule type="cellIs" dxfId="1224" priority="22" operator="equal">
      <formula>0</formula>
    </cfRule>
  </conditionalFormatting>
  <conditionalFormatting sqref="A2:A4">
    <cfRule type="cellIs" dxfId="1223" priority="21" operator="equal">
      <formula>0</formula>
    </cfRule>
  </conditionalFormatting>
  <conditionalFormatting sqref="A3:A4">
    <cfRule type="expression" dxfId="1222" priority="20" stopIfTrue="1">
      <formula>$IT4&lt;$IS$4</formula>
    </cfRule>
  </conditionalFormatting>
  <conditionalFormatting sqref="A3:A4">
    <cfRule type="expression" dxfId="1221" priority="19" stopIfTrue="1">
      <formula>$IT4&lt;$IS$4</formula>
    </cfRule>
  </conditionalFormatting>
  <conditionalFormatting sqref="A3:G3">
    <cfRule type="expression" dxfId="1220" priority="18" stopIfTrue="1">
      <formula>$IT6&lt;$IS$4</formula>
    </cfRule>
  </conditionalFormatting>
  <conditionalFormatting sqref="A12:H62">
    <cfRule type="cellIs" dxfId="1219" priority="17" operator="equal">
      <formula>0</formula>
    </cfRule>
  </conditionalFormatting>
  <conditionalFormatting sqref="K8:K63">
    <cfRule type="cellIs" dxfId="1218" priority="16" operator="equal">
      <formula>0</formula>
    </cfRule>
  </conditionalFormatting>
  <conditionalFormatting sqref="A12:H59">
    <cfRule type="cellIs" dxfId="1217" priority="15" stopIfTrue="1" operator="equal">
      <formula>0</formula>
    </cfRule>
  </conditionalFormatting>
  <conditionalFormatting sqref="A19:H21">
    <cfRule type="cellIs" dxfId="1216" priority="14" stopIfTrue="1" operator="equal">
      <formula>0</formula>
    </cfRule>
  </conditionalFormatting>
  <conditionalFormatting sqref="A19:H21">
    <cfRule type="cellIs" dxfId="1215" priority="13" stopIfTrue="1" operator="equal">
      <formula>0</formula>
    </cfRule>
  </conditionalFormatting>
  <conditionalFormatting sqref="A25:H27">
    <cfRule type="cellIs" dxfId="1214" priority="12" stopIfTrue="1" operator="equal">
      <formula>0</formula>
    </cfRule>
  </conditionalFormatting>
  <conditionalFormatting sqref="A25:H27">
    <cfRule type="cellIs" dxfId="1213" priority="11" stopIfTrue="1" operator="equal">
      <formula>0</formula>
    </cfRule>
  </conditionalFormatting>
  <conditionalFormatting sqref="A36:H38">
    <cfRule type="cellIs" dxfId="1212" priority="10" stopIfTrue="1" operator="equal">
      <formula>0</formula>
    </cfRule>
  </conditionalFormatting>
  <conditionalFormatting sqref="A44:H46">
    <cfRule type="cellIs" dxfId="1211" priority="9" stopIfTrue="1" operator="equal">
      <formula>0</formula>
    </cfRule>
  </conditionalFormatting>
  <conditionalFormatting sqref="A44:H46">
    <cfRule type="cellIs" dxfId="1210" priority="8" stopIfTrue="1" operator="equal">
      <formula>0</formula>
    </cfRule>
  </conditionalFormatting>
  <conditionalFormatting sqref="A54:H56">
    <cfRule type="cellIs" dxfId="1209" priority="7" stopIfTrue="1" operator="equal">
      <formula>0</formula>
    </cfRule>
  </conditionalFormatting>
  <conditionalFormatting sqref="A12:H62">
    <cfRule type="expression" dxfId="1208" priority="6" stopIfTrue="1">
      <formula>$IT13&lt;$IS$2</formula>
    </cfRule>
  </conditionalFormatting>
  <conditionalFormatting sqref="A2:G3">
    <cfRule type="cellIs" dxfId="1207" priority="5" operator="equal">
      <formula>0</formula>
    </cfRule>
  </conditionalFormatting>
  <conditionalFormatting sqref="A2:A3">
    <cfRule type="cellIs" dxfId="1206" priority="4" operator="equal">
      <formula>0</formula>
    </cfRule>
  </conditionalFormatting>
  <conditionalFormatting sqref="A3">
    <cfRule type="expression" dxfId="1205" priority="3" stopIfTrue="1">
      <formula>$IT4&lt;$IS$4</formula>
    </cfRule>
  </conditionalFormatting>
  <conditionalFormatting sqref="A3">
    <cfRule type="expression" dxfId="1204" priority="2" stopIfTrue="1">
      <formula>$IT4&lt;$IS$4</formula>
    </cfRule>
  </conditionalFormatting>
  <conditionalFormatting sqref="A3:G3">
    <cfRule type="expression" dxfId="1203" priority="1" stopIfTrue="1">
      <formula>$IT6&lt;$IS$4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0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х!A15</f>
        <v>15.01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202" priority="5" operator="equal">
      <formula>0</formula>
    </cfRule>
  </conditionalFormatting>
  <conditionalFormatting sqref="D6">
    <cfRule type="cellIs" dxfId="1201" priority="4" operator="equal">
      <formula>0</formula>
    </cfRule>
  </conditionalFormatting>
  <conditionalFormatting sqref="D6">
    <cfRule type="cellIs" dxfId="1200" priority="3" operator="equal">
      <formula>0</formula>
    </cfRule>
  </conditionalFormatting>
  <conditionalFormatting sqref="A2:A4">
    <cfRule type="cellIs" dxfId="1199" priority="2" operator="equal">
      <formula>0</formula>
    </cfRule>
  </conditionalFormatting>
  <conditionalFormatting sqref="A65:A67">
    <cfRule type="cellIs" dxfId="119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х!A16</f>
        <v>16.01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97" priority="5" operator="equal">
      <formula>0</formula>
    </cfRule>
  </conditionalFormatting>
  <conditionalFormatting sqref="D6">
    <cfRule type="cellIs" dxfId="1196" priority="4" operator="equal">
      <formula>0</formula>
    </cfRule>
  </conditionalFormatting>
  <conditionalFormatting sqref="D6">
    <cfRule type="cellIs" dxfId="1195" priority="3" operator="equal">
      <formula>0</formula>
    </cfRule>
  </conditionalFormatting>
  <conditionalFormatting sqref="A2:A4">
    <cfRule type="cellIs" dxfId="1194" priority="2" operator="equal">
      <formula>0</formula>
    </cfRule>
  </conditionalFormatting>
  <conditionalFormatting sqref="A65:A67">
    <cfRule type="cellIs" dxfId="119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K71" sqref="K71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4" t="str">
        <f>х!A1</f>
        <v>01.01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2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4" si="3">D13</f>
        <v>0</v>
      </c>
      <c r="N13" s="24">
        <f t="shared" ref="N13:N14" si="4">E13</f>
        <v>0</v>
      </c>
      <c r="O13" s="24">
        <f t="shared" ref="O13:O14" si="5">F13</f>
        <v>0</v>
      </c>
      <c r="P13" s="24">
        <f t="shared" ref="P13:P14" si="6">G13</f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4"/>
        <v>0</v>
      </c>
      <c r="O14" s="24">
        <f t="shared" si="5"/>
        <v>0</v>
      </c>
      <c r="P14" s="24">
        <f t="shared" si="6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ref="M15:M18" si="7">D15</f>
        <v>0</v>
      </c>
      <c r="N15" s="24">
        <f t="shared" ref="N15:N18" si="8">E15</f>
        <v>0</v>
      </c>
      <c r="O15" s="24">
        <f t="shared" ref="O15:O18" si="9">F15</f>
        <v>0</v>
      </c>
      <c r="P15" s="24">
        <f t="shared" ref="P15:P18" si="10">G15</f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7"/>
        <v>0</v>
      </c>
      <c r="N16" s="24">
        <f t="shared" si="8"/>
        <v>0</v>
      </c>
      <c r="O16" s="24">
        <f t="shared" si="9"/>
        <v>0</v>
      </c>
      <c r="P16" s="24">
        <f t="shared" si="1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7"/>
        <v>0</v>
      </c>
      <c r="N17" s="24">
        <f t="shared" si="8"/>
        <v>0</v>
      </c>
      <c r="O17" s="24">
        <f t="shared" si="9"/>
        <v>0</v>
      </c>
      <c r="P17" s="24">
        <f t="shared" si="1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7"/>
        <v>0</v>
      </c>
      <c r="N18" s="24">
        <f t="shared" si="8"/>
        <v>0</v>
      </c>
      <c r="O18" s="24">
        <f t="shared" si="9"/>
        <v>0</v>
      </c>
      <c r="P18" s="24">
        <f t="shared" si="1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11">SUM(N12:N18)</f>
        <v>0</v>
      </c>
      <c r="O19" s="28">
        <f t="shared" si="11"/>
        <v>0</v>
      </c>
      <c r="P19" s="28">
        <f t="shared" si="11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2" si="12">E22</f>
        <v>0</v>
      </c>
      <c r="O22" s="24">
        <f t="shared" si="12"/>
        <v>0</v>
      </c>
      <c r="P22" s="24">
        <f t="shared" si="12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13">H23</f>
        <v>0</v>
      </c>
      <c r="J23" s="11"/>
      <c r="K23" s="37">
        <f t="shared" si="2"/>
        <v>0</v>
      </c>
      <c r="M23" s="24">
        <f t="shared" ref="M23:M24" si="14">D23</f>
        <v>0</v>
      </c>
      <c r="N23" s="24">
        <f t="shared" ref="N23:N24" si="15">E23</f>
        <v>0</v>
      </c>
      <c r="O23" s="24">
        <f t="shared" ref="O23:O24" si="16">F23</f>
        <v>0</v>
      </c>
      <c r="P23" s="24">
        <f t="shared" ref="P23:P24" si="17">G23</f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13"/>
        <v>0</v>
      </c>
      <c r="J24" s="11"/>
      <c r="K24" s="37">
        <f t="shared" si="2"/>
        <v>0</v>
      </c>
      <c r="M24" s="24">
        <f t="shared" si="14"/>
        <v>0</v>
      </c>
      <c r="N24" s="24">
        <f t="shared" si="15"/>
        <v>0</v>
      </c>
      <c r="O24" s="24">
        <f t="shared" si="16"/>
        <v>0</v>
      </c>
      <c r="P24" s="24">
        <f t="shared" si="17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18">SUM(N22:N24)</f>
        <v>0</v>
      </c>
      <c r="O25" s="28">
        <f t="shared" si="18"/>
        <v>0</v>
      </c>
      <c r="P25" s="28">
        <f t="shared" si="1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28" si="19">E28</f>
        <v>0</v>
      </c>
      <c r="O28" s="24">
        <f t="shared" si="19"/>
        <v>0</v>
      </c>
      <c r="P28" s="24">
        <f t="shared" si="1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20">H29</f>
        <v>0</v>
      </c>
      <c r="J29" s="11"/>
      <c r="K29" s="37">
        <f t="shared" si="2"/>
        <v>0</v>
      </c>
      <c r="M29" s="24">
        <f t="shared" ref="M29:M35" si="21">D29</f>
        <v>0</v>
      </c>
      <c r="N29" s="24">
        <f t="shared" ref="N29:N35" si="22">E29</f>
        <v>0</v>
      </c>
      <c r="O29" s="24">
        <f t="shared" ref="O29:O35" si="23">F29</f>
        <v>0</v>
      </c>
      <c r="P29" s="24">
        <f t="shared" ref="P29:P35" si="24">G29</f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20"/>
        <v>0</v>
      </c>
      <c r="J30" s="11"/>
      <c r="K30" s="37">
        <f t="shared" si="2"/>
        <v>0</v>
      </c>
      <c r="M30" s="24">
        <f t="shared" si="21"/>
        <v>0</v>
      </c>
      <c r="N30" s="24">
        <f t="shared" si="22"/>
        <v>0</v>
      </c>
      <c r="O30" s="24">
        <f t="shared" si="23"/>
        <v>0</v>
      </c>
      <c r="P30" s="24">
        <f t="shared" si="24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20"/>
        <v>0</v>
      </c>
      <c r="J31" s="11"/>
      <c r="K31" s="37">
        <f t="shared" si="2"/>
        <v>0</v>
      </c>
      <c r="M31" s="24">
        <f t="shared" si="21"/>
        <v>0</v>
      </c>
      <c r="N31" s="24">
        <f t="shared" si="22"/>
        <v>0</v>
      </c>
      <c r="O31" s="24">
        <f t="shared" si="23"/>
        <v>0</v>
      </c>
      <c r="P31" s="24">
        <f t="shared" si="24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20"/>
        <v>0</v>
      </c>
      <c r="J32" s="11"/>
      <c r="K32" s="37">
        <f t="shared" si="2"/>
        <v>0</v>
      </c>
      <c r="M32" s="24">
        <f t="shared" si="21"/>
        <v>0</v>
      </c>
      <c r="N32" s="24">
        <f t="shared" si="22"/>
        <v>0</v>
      </c>
      <c r="O32" s="24">
        <f t="shared" si="23"/>
        <v>0</v>
      </c>
      <c r="P32" s="24">
        <f t="shared" si="24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20"/>
        <v>0</v>
      </c>
      <c r="J33" s="11"/>
      <c r="K33" s="37">
        <f t="shared" si="2"/>
        <v>0</v>
      </c>
      <c r="M33" s="24">
        <f t="shared" si="21"/>
        <v>0</v>
      </c>
      <c r="N33" s="24">
        <f t="shared" si="22"/>
        <v>0</v>
      </c>
      <c r="O33" s="24">
        <f t="shared" si="23"/>
        <v>0</v>
      </c>
      <c r="P33" s="24">
        <f t="shared" si="24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20"/>
        <v>0</v>
      </c>
      <c r="J34" s="11"/>
      <c r="K34" s="37">
        <f t="shared" si="2"/>
        <v>0</v>
      </c>
      <c r="M34" s="24">
        <f t="shared" si="21"/>
        <v>0</v>
      </c>
      <c r="N34" s="24">
        <f t="shared" si="22"/>
        <v>0</v>
      </c>
      <c r="O34" s="24">
        <f t="shared" si="23"/>
        <v>0</v>
      </c>
      <c r="P34" s="24">
        <f t="shared" si="24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20"/>
        <v>0</v>
      </c>
      <c r="J35" s="11"/>
      <c r="K35" s="37">
        <f t="shared" si="2"/>
        <v>0</v>
      </c>
      <c r="M35" s="24">
        <f t="shared" si="21"/>
        <v>0</v>
      </c>
      <c r="N35" s="24">
        <f t="shared" si="22"/>
        <v>0</v>
      </c>
      <c r="O35" s="24">
        <f t="shared" si="23"/>
        <v>0</v>
      </c>
      <c r="P35" s="24">
        <f t="shared" si="24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25">SUM(N28:N35)</f>
        <v>0</v>
      </c>
      <c r="O36" s="28">
        <f t="shared" si="25"/>
        <v>0</v>
      </c>
      <c r="P36" s="28">
        <f t="shared" si="25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39" si="26">E39</f>
        <v>0</v>
      </c>
      <c r="O39" s="24">
        <f t="shared" si="26"/>
        <v>0</v>
      </c>
      <c r="P39" s="24">
        <f t="shared" si="26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27">H40</f>
        <v>0</v>
      </c>
      <c r="J40" s="11"/>
      <c r="K40" s="37">
        <f t="shared" si="2"/>
        <v>0</v>
      </c>
      <c r="M40" s="24">
        <f t="shared" ref="M40:M43" si="28">D40</f>
        <v>0</v>
      </c>
      <c r="N40" s="24">
        <f t="shared" ref="N40:N43" si="29">E40</f>
        <v>0</v>
      </c>
      <c r="O40" s="24">
        <f t="shared" ref="O40:O43" si="30">F40</f>
        <v>0</v>
      </c>
      <c r="P40" s="24">
        <f t="shared" ref="P40:P43" si="31">G40</f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27"/>
        <v>0</v>
      </c>
      <c r="J41" s="11"/>
      <c r="K41" s="37">
        <f t="shared" si="2"/>
        <v>0</v>
      </c>
      <c r="M41" s="24">
        <f t="shared" si="28"/>
        <v>0</v>
      </c>
      <c r="N41" s="24">
        <f t="shared" si="29"/>
        <v>0</v>
      </c>
      <c r="O41" s="24">
        <f t="shared" si="30"/>
        <v>0</v>
      </c>
      <c r="P41" s="24">
        <f t="shared" si="31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27"/>
        <v>0</v>
      </c>
      <c r="J42" s="11"/>
      <c r="K42" s="37">
        <f t="shared" si="2"/>
        <v>0</v>
      </c>
      <c r="M42" s="24">
        <f t="shared" si="28"/>
        <v>0</v>
      </c>
      <c r="N42" s="24">
        <f t="shared" si="29"/>
        <v>0</v>
      </c>
      <c r="O42" s="24">
        <f t="shared" si="30"/>
        <v>0</v>
      </c>
      <c r="P42" s="24">
        <f t="shared" si="31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27"/>
        <v>0</v>
      </c>
      <c r="J43" s="11"/>
      <c r="K43" s="37">
        <f t="shared" si="2"/>
        <v>0</v>
      </c>
      <c r="M43" s="24">
        <f t="shared" si="28"/>
        <v>0</v>
      </c>
      <c r="N43" s="24">
        <f t="shared" si="29"/>
        <v>0</v>
      </c>
      <c r="O43" s="24">
        <f t="shared" si="30"/>
        <v>0</v>
      </c>
      <c r="P43" s="24">
        <f t="shared" si="31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32">SUM(N39:N43)</f>
        <v>0</v>
      </c>
      <c r="O44" s="28">
        <f t="shared" si="32"/>
        <v>0</v>
      </c>
      <c r="P44" s="28">
        <f t="shared" si="32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47" si="33">E47</f>
        <v>0</v>
      </c>
      <c r="O47" s="24">
        <f t="shared" si="33"/>
        <v>0</v>
      </c>
      <c r="P47" s="24">
        <f t="shared" si="33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34">H48</f>
        <v>0</v>
      </c>
      <c r="J48" s="11"/>
      <c r="K48" s="37">
        <f t="shared" si="2"/>
        <v>0</v>
      </c>
      <c r="M48" s="24">
        <f t="shared" ref="M48:M53" si="35">D48</f>
        <v>0</v>
      </c>
      <c r="N48" s="24">
        <f t="shared" ref="N48:N53" si="36">E48</f>
        <v>0</v>
      </c>
      <c r="O48" s="24">
        <f t="shared" ref="O48:O53" si="37">F48</f>
        <v>0</v>
      </c>
      <c r="P48" s="24">
        <f t="shared" ref="P48:P53" si="38">G48</f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34"/>
        <v>0</v>
      </c>
      <c r="J49" s="11"/>
      <c r="K49" s="37">
        <f t="shared" si="2"/>
        <v>0</v>
      </c>
      <c r="M49" s="24">
        <f t="shared" si="35"/>
        <v>0</v>
      </c>
      <c r="N49" s="24">
        <f t="shared" si="36"/>
        <v>0</v>
      </c>
      <c r="O49" s="24">
        <f t="shared" si="37"/>
        <v>0</v>
      </c>
      <c r="P49" s="24">
        <f t="shared" si="38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34"/>
        <v>0</v>
      </c>
      <c r="J50" s="11"/>
      <c r="K50" s="37">
        <f t="shared" si="2"/>
        <v>0</v>
      </c>
      <c r="M50" s="24">
        <f t="shared" si="35"/>
        <v>0</v>
      </c>
      <c r="N50" s="24">
        <f t="shared" si="36"/>
        <v>0</v>
      </c>
      <c r="O50" s="24">
        <f t="shared" si="37"/>
        <v>0</v>
      </c>
      <c r="P50" s="24">
        <f t="shared" si="38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34"/>
        <v>0</v>
      </c>
      <c r="J51" s="11"/>
      <c r="K51" s="37">
        <f t="shared" si="2"/>
        <v>0</v>
      </c>
      <c r="M51" s="24">
        <f t="shared" si="35"/>
        <v>0</v>
      </c>
      <c r="N51" s="24">
        <f t="shared" si="36"/>
        <v>0</v>
      </c>
      <c r="O51" s="24">
        <f t="shared" si="37"/>
        <v>0</v>
      </c>
      <c r="P51" s="24">
        <f t="shared" si="38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34"/>
        <v>0</v>
      </c>
      <c r="J52" s="11"/>
      <c r="K52" s="37">
        <f t="shared" si="2"/>
        <v>0</v>
      </c>
      <c r="M52" s="24">
        <f t="shared" si="35"/>
        <v>0</v>
      </c>
      <c r="N52" s="24">
        <f t="shared" si="36"/>
        <v>0</v>
      </c>
      <c r="O52" s="24">
        <f t="shared" si="37"/>
        <v>0</v>
      </c>
      <c r="P52" s="24">
        <f t="shared" si="38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34"/>
        <v>0</v>
      </c>
      <c r="J53" s="11"/>
      <c r="K53" s="37">
        <f t="shared" si="2"/>
        <v>0</v>
      </c>
      <c r="M53" s="24">
        <f t="shared" si="35"/>
        <v>0</v>
      </c>
      <c r="N53" s="24">
        <f t="shared" si="36"/>
        <v>0</v>
      </c>
      <c r="O53" s="24">
        <f t="shared" si="37"/>
        <v>0</v>
      </c>
      <c r="P53" s="24">
        <f t="shared" si="38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39">SUM(N47:N53)</f>
        <v>0</v>
      </c>
      <c r="O54" s="28">
        <f t="shared" si="39"/>
        <v>0</v>
      </c>
      <c r="P54" s="28">
        <f t="shared" si="39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7" si="40">E57</f>
        <v>0</v>
      </c>
      <c r="O57" s="24">
        <f t="shared" si="40"/>
        <v>0</v>
      </c>
      <c r="P57" s="24">
        <f t="shared" si="40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41">H58</f>
        <v>0</v>
      </c>
      <c r="J58" s="11"/>
      <c r="K58" s="37">
        <f t="shared" si="2"/>
        <v>0</v>
      </c>
      <c r="M58" s="24">
        <f t="shared" ref="M58:M59" si="42">D58</f>
        <v>0</v>
      </c>
      <c r="N58" s="24">
        <f t="shared" ref="N58:N59" si="43">E58</f>
        <v>0</v>
      </c>
      <c r="O58" s="24">
        <f t="shared" ref="O58:O59" si="44">F58</f>
        <v>0</v>
      </c>
      <c r="P58" s="24">
        <f t="shared" ref="P58:P59" si="45">G58</f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41"/>
        <v>0</v>
      </c>
      <c r="J59" s="11"/>
      <c r="K59" s="37">
        <f t="shared" si="2"/>
        <v>0</v>
      </c>
      <c r="M59" s="24">
        <f t="shared" si="42"/>
        <v>0</v>
      </c>
      <c r="N59" s="24">
        <f t="shared" si="43"/>
        <v>0</v>
      </c>
      <c r="O59" s="24">
        <f t="shared" si="44"/>
        <v>0</v>
      </c>
      <c r="P59" s="24">
        <f t="shared" si="45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46">SUM(N57:N59)</f>
        <v>0</v>
      </c>
      <c r="O60" s="28">
        <f t="shared" si="46"/>
        <v>0</v>
      </c>
      <c r="P60" s="28">
        <f t="shared" si="46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47">N60+N54+N44+N36+N25+N19</f>
        <v>0</v>
      </c>
      <c r="O62" s="28">
        <f t="shared" si="47"/>
        <v>0</v>
      </c>
      <c r="P62" s="28">
        <f t="shared" si="47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7:G7"/>
    <mergeCell ref="A6:B6"/>
  </mergeCells>
  <conditionalFormatting sqref="A2:P70">
    <cfRule type="cellIs" dxfId="4368" priority="4" operator="equal">
      <formula>0</formula>
    </cfRule>
  </conditionalFormatting>
  <conditionalFormatting sqref="A6 C6:H6">
    <cfRule type="cellIs" dxfId="4367" priority="3" operator="equal">
      <formula>0</formula>
    </cfRule>
  </conditionalFormatting>
  <conditionalFormatting sqref="A2:A4">
    <cfRule type="cellIs" dxfId="4366" priority="2" operator="equal">
      <formula>0</formula>
    </cfRule>
  </conditionalFormatting>
  <conditionalFormatting sqref="A65:A67">
    <cfRule type="cellIs" dxfId="4365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х!A17</f>
        <v>17.01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92" priority="5" operator="equal">
      <formula>0</formula>
    </cfRule>
  </conditionalFormatting>
  <conditionalFormatting sqref="D6">
    <cfRule type="cellIs" dxfId="1191" priority="4" operator="equal">
      <formula>0</formula>
    </cfRule>
  </conditionalFormatting>
  <conditionalFormatting sqref="D6">
    <cfRule type="cellIs" dxfId="1190" priority="3" operator="equal">
      <formula>0</formula>
    </cfRule>
  </conditionalFormatting>
  <conditionalFormatting sqref="A2:A4">
    <cfRule type="cellIs" dxfId="1189" priority="2" operator="equal">
      <formula>0</formula>
    </cfRule>
  </conditionalFormatting>
  <conditionalFormatting sqref="A65:A67">
    <cfRule type="cellIs" dxfId="118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х!A18</f>
        <v>18.01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87" priority="5" operator="equal">
      <formula>0</formula>
    </cfRule>
  </conditionalFormatting>
  <conditionalFormatting sqref="D6">
    <cfRule type="cellIs" dxfId="1186" priority="4" operator="equal">
      <formula>0</formula>
    </cfRule>
  </conditionalFormatting>
  <conditionalFormatting sqref="D6">
    <cfRule type="cellIs" dxfId="1185" priority="3" operator="equal">
      <formula>0</formula>
    </cfRule>
  </conditionalFormatting>
  <conditionalFormatting sqref="A2:A4">
    <cfRule type="cellIs" dxfId="1184" priority="2" operator="equal">
      <formula>0</formula>
    </cfRule>
  </conditionalFormatting>
  <conditionalFormatting sqref="A65:A67">
    <cfRule type="cellIs" dxfId="118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7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х!A19</f>
        <v>19.01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82" priority="5" operator="equal">
      <formula>0</formula>
    </cfRule>
  </conditionalFormatting>
  <conditionalFormatting sqref="D6">
    <cfRule type="cellIs" dxfId="1181" priority="4" operator="equal">
      <formula>0</formula>
    </cfRule>
  </conditionalFormatting>
  <conditionalFormatting sqref="D6">
    <cfRule type="cellIs" dxfId="1180" priority="3" operator="equal">
      <formula>0</formula>
    </cfRule>
  </conditionalFormatting>
  <conditionalFormatting sqref="A2:A4">
    <cfRule type="cellIs" dxfId="1179" priority="2" operator="equal">
      <formula>0</formula>
    </cfRule>
  </conditionalFormatting>
  <conditionalFormatting sqref="A65:A67">
    <cfRule type="cellIs" dxfId="117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2" zoomScale="80" zoomScaleNormal="80" workbookViewId="0">
      <selection activeCell="I13" sqref="I13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х!A20</f>
        <v>20.01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/>
      <c r="E19" s="28"/>
      <c r="F19" s="28"/>
      <c r="G19" s="28"/>
      <c r="H19" s="29"/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/>
      <c r="E25" s="28"/>
      <c r="F25" s="28"/>
      <c r="G25" s="28"/>
      <c r="H25" s="29"/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/>
      <c r="E36" s="28"/>
      <c r="F36" s="28"/>
      <c r="G36" s="28"/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/>
      <c r="E44" s="28"/>
      <c r="F44" s="28"/>
      <c r="G44" s="28"/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/>
      <c r="E54" s="28"/>
      <c r="F54" s="28"/>
      <c r="G54" s="28"/>
      <c r="H54" s="29"/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/>
      <c r="E62" s="28"/>
      <c r="F62" s="28"/>
      <c r="G62" s="28"/>
      <c r="H62" s="32">
        <f>H54+H44+H36+H25+H19</f>
        <v>0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77" priority="5" operator="equal">
      <formula>0</formula>
    </cfRule>
  </conditionalFormatting>
  <conditionalFormatting sqref="D6">
    <cfRule type="cellIs" dxfId="1176" priority="4" operator="equal">
      <formula>0</formula>
    </cfRule>
  </conditionalFormatting>
  <conditionalFormatting sqref="D6">
    <cfRule type="cellIs" dxfId="1175" priority="3" operator="equal">
      <formula>0</formula>
    </cfRule>
  </conditionalFormatting>
  <conditionalFormatting sqref="A2:A4">
    <cfRule type="cellIs" dxfId="1174" priority="2" operator="equal">
      <formula>0</formula>
    </cfRule>
  </conditionalFormatting>
  <conditionalFormatting sqref="A65:A67">
    <cfRule type="cellIs" dxfId="117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0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х!A21</f>
        <v>21.01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72" priority="5" operator="equal">
      <formula>0</formula>
    </cfRule>
  </conditionalFormatting>
  <conditionalFormatting sqref="D6">
    <cfRule type="cellIs" dxfId="1171" priority="4" operator="equal">
      <formula>0</formula>
    </cfRule>
  </conditionalFormatting>
  <conditionalFormatting sqref="D6">
    <cfRule type="cellIs" dxfId="1170" priority="3" operator="equal">
      <formula>0</formula>
    </cfRule>
  </conditionalFormatting>
  <conditionalFormatting sqref="A2:A4">
    <cfRule type="cellIs" dxfId="1169" priority="2" operator="equal">
      <formula>0</formula>
    </cfRule>
  </conditionalFormatting>
  <conditionalFormatting sqref="A65:A67">
    <cfRule type="cellIs" dxfId="116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1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х!A22</f>
        <v>22.01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67" priority="5" operator="equal">
      <formula>0</formula>
    </cfRule>
  </conditionalFormatting>
  <conditionalFormatting sqref="D6">
    <cfRule type="cellIs" dxfId="1166" priority="4" operator="equal">
      <formula>0</formula>
    </cfRule>
  </conditionalFormatting>
  <conditionalFormatting sqref="D6">
    <cfRule type="cellIs" dxfId="1165" priority="3" operator="equal">
      <formula>0</formula>
    </cfRule>
  </conditionalFormatting>
  <conditionalFormatting sqref="A2:A4">
    <cfRule type="cellIs" dxfId="1164" priority="2" operator="equal">
      <formula>0</formula>
    </cfRule>
  </conditionalFormatting>
  <conditionalFormatting sqref="A65:A67">
    <cfRule type="cellIs" dxfId="116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7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4">
        <f>х!A123</f>
        <v>0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62" priority="5" operator="equal">
      <formula>0</formula>
    </cfRule>
  </conditionalFormatting>
  <conditionalFormatting sqref="D6">
    <cfRule type="cellIs" dxfId="1161" priority="4" operator="equal">
      <formula>0</formula>
    </cfRule>
  </conditionalFormatting>
  <conditionalFormatting sqref="D6">
    <cfRule type="cellIs" dxfId="1160" priority="3" operator="equal">
      <formula>0</formula>
    </cfRule>
  </conditionalFormatting>
  <conditionalFormatting sqref="A2:A4">
    <cfRule type="cellIs" dxfId="1159" priority="2" operator="equal">
      <formula>0</formula>
    </cfRule>
  </conditionalFormatting>
  <conditionalFormatting sqref="A65:A67">
    <cfRule type="cellIs" dxfId="115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х!A24</f>
        <v>24.01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57" priority="5" operator="equal">
      <formula>0</formula>
    </cfRule>
  </conditionalFormatting>
  <conditionalFormatting sqref="D6">
    <cfRule type="cellIs" dxfId="1156" priority="4" operator="equal">
      <formula>0</formula>
    </cfRule>
  </conditionalFormatting>
  <conditionalFormatting sqref="D6">
    <cfRule type="cellIs" dxfId="1155" priority="3" operator="equal">
      <formula>0</formula>
    </cfRule>
  </conditionalFormatting>
  <conditionalFormatting sqref="A2:A4">
    <cfRule type="cellIs" dxfId="1154" priority="2" operator="equal">
      <formula>0</formula>
    </cfRule>
  </conditionalFormatting>
  <conditionalFormatting sqref="A65:A67">
    <cfRule type="cellIs" dxfId="115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6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х!A25</f>
        <v>25.01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52" priority="5" operator="equal">
      <formula>0</formula>
    </cfRule>
  </conditionalFormatting>
  <conditionalFormatting sqref="D6">
    <cfRule type="cellIs" dxfId="1151" priority="4" operator="equal">
      <formula>0</formula>
    </cfRule>
  </conditionalFormatting>
  <conditionalFormatting sqref="D6">
    <cfRule type="cellIs" dxfId="1150" priority="3" operator="equal">
      <formula>0</formula>
    </cfRule>
  </conditionalFormatting>
  <conditionalFormatting sqref="A2:A4">
    <cfRule type="cellIs" dxfId="1149" priority="2" operator="equal">
      <formula>0</formula>
    </cfRule>
  </conditionalFormatting>
  <conditionalFormatting sqref="A65:A67">
    <cfRule type="cellIs" dxfId="114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х!A26</f>
        <v>26.01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47" priority="5" operator="equal">
      <formula>0</formula>
    </cfRule>
  </conditionalFormatting>
  <conditionalFormatting sqref="D6">
    <cfRule type="cellIs" dxfId="1146" priority="4" operator="equal">
      <formula>0</formula>
    </cfRule>
  </conditionalFormatting>
  <conditionalFormatting sqref="D6">
    <cfRule type="cellIs" dxfId="1145" priority="3" operator="equal">
      <formula>0</formula>
    </cfRule>
  </conditionalFormatting>
  <conditionalFormatting sqref="A2:A4">
    <cfRule type="cellIs" dxfId="1144" priority="2" operator="equal">
      <formula>0</formula>
    </cfRule>
  </conditionalFormatting>
  <conditionalFormatting sqref="A65:A67">
    <cfRule type="cellIs" dxfId="114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4"/>
  <sheetViews>
    <sheetView workbookViewId="0">
      <selection activeCell="A4" sqref="A4:H4"/>
    </sheetView>
  </sheetViews>
  <sheetFormatPr defaultRowHeight="15" x14ac:dyDescent="0.25"/>
  <cols>
    <col min="1" max="1" width="49.7109375" customWidth="1"/>
  </cols>
  <sheetData>
    <row r="1" spans="1:11" x14ac:dyDescent="0.25">
      <c r="A1" s="92"/>
      <c r="B1" s="92" t="s">
        <v>296</v>
      </c>
      <c r="C1" s="92"/>
      <c r="D1" s="92"/>
      <c r="E1" s="92"/>
      <c r="F1" s="92"/>
      <c r="G1" s="92"/>
      <c r="H1" s="92"/>
      <c r="I1" s="93" t="s">
        <v>297</v>
      </c>
      <c r="J1" s="93"/>
      <c r="K1" s="93"/>
    </row>
    <row r="2" spans="1:11" x14ac:dyDescent="0.25">
      <c r="I2">
        <v>1.3</v>
      </c>
      <c r="J2" s="94">
        <v>1.56</v>
      </c>
    </row>
    <row r="3" spans="1:11" x14ac:dyDescent="0.25">
      <c r="A3" s="95" t="s">
        <v>282</v>
      </c>
      <c r="B3" s="96" t="s">
        <v>155</v>
      </c>
      <c r="C3" s="97" t="s">
        <v>283</v>
      </c>
      <c r="D3" s="98">
        <v>31.3</v>
      </c>
      <c r="E3" s="98">
        <v>5.9</v>
      </c>
      <c r="F3" s="98">
        <v>0</v>
      </c>
      <c r="G3" s="98">
        <v>177</v>
      </c>
      <c r="H3" s="99">
        <v>67.374200000000002</v>
      </c>
      <c r="I3" s="100">
        <f t="shared" ref="I3:I14" si="0">H3*I$2</f>
        <v>87.586460000000002</v>
      </c>
    </row>
    <row r="4" spans="1:11" x14ac:dyDescent="0.25">
      <c r="A4" s="88" t="str">
        <f t="shared" ref="A4:A14" si="1">A$3</f>
        <v>Мясо отварное</v>
      </c>
      <c r="B4" s="96">
        <v>80</v>
      </c>
      <c r="C4" s="89" t="str">
        <f t="shared" ref="C4:C14" si="2">C$3</f>
        <v>411/04</v>
      </c>
      <c r="D4" s="90">
        <f t="shared" ref="D4:D14" si="3">D$3*B4/B$3</f>
        <v>25.04</v>
      </c>
      <c r="E4" s="90">
        <f t="shared" ref="E4:E14" si="4">B4*E$3/B$3</f>
        <v>4.72</v>
      </c>
      <c r="F4" s="90">
        <f t="shared" ref="F4:F14" si="5">B4*F$3/B$3</f>
        <v>0</v>
      </c>
      <c r="G4" s="90">
        <f t="shared" ref="G4:G14" si="6">B4*G$3/B$3</f>
        <v>141.6</v>
      </c>
      <c r="H4" s="101">
        <f t="shared" ref="H4:H14" si="7">B4*H$3/B$3</f>
        <v>53.899359999999994</v>
      </c>
      <c r="I4" s="102">
        <f t="shared" si="0"/>
        <v>70.069167999999991</v>
      </c>
      <c r="J4" s="103">
        <f t="shared" ref="J4:J14" si="8">H4*J$2</f>
        <v>84.083001599999989</v>
      </c>
    </row>
    <row r="5" spans="1:11" x14ac:dyDescent="0.25">
      <c r="A5" s="88" t="str">
        <f t="shared" si="1"/>
        <v>Мясо отварное</v>
      </c>
      <c r="B5" s="96">
        <v>50</v>
      </c>
      <c r="C5" s="89" t="str">
        <f t="shared" si="2"/>
        <v>411/04</v>
      </c>
      <c r="D5" s="90">
        <f t="shared" si="3"/>
        <v>15.65</v>
      </c>
      <c r="E5" s="90">
        <f t="shared" si="4"/>
        <v>2.95</v>
      </c>
      <c r="F5" s="90">
        <f t="shared" si="5"/>
        <v>0</v>
      </c>
      <c r="G5" s="90">
        <f t="shared" si="6"/>
        <v>88.5</v>
      </c>
      <c r="H5" s="101">
        <f t="shared" si="7"/>
        <v>33.687100000000001</v>
      </c>
      <c r="I5" s="100">
        <f t="shared" si="0"/>
        <v>43.793230000000001</v>
      </c>
      <c r="J5" s="103">
        <f t="shared" si="8"/>
        <v>52.551876</v>
      </c>
    </row>
    <row r="6" spans="1:11" x14ac:dyDescent="0.25">
      <c r="A6" s="88" t="str">
        <f t="shared" si="1"/>
        <v>Мясо отварное</v>
      </c>
      <c r="B6" s="96">
        <v>44</v>
      </c>
      <c r="C6" s="89" t="str">
        <f t="shared" si="2"/>
        <v>411/04</v>
      </c>
      <c r="D6" s="90">
        <f t="shared" si="3"/>
        <v>13.772</v>
      </c>
      <c r="E6" s="90">
        <f t="shared" si="4"/>
        <v>2.5960000000000001</v>
      </c>
      <c r="F6" s="90">
        <f t="shared" si="5"/>
        <v>0</v>
      </c>
      <c r="G6" s="90">
        <f t="shared" si="6"/>
        <v>77.88</v>
      </c>
      <c r="H6" s="101">
        <f t="shared" si="7"/>
        <v>29.644648000000004</v>
      </c>
      <c r="I6" s="100">
        <f t="shared" si="0"/>
        <v>38.538042400000009</v>
      </c>
      <c r="J6" s="103">
        <f t="shared" si="8"/>
        <v>46.245650880000007</v>
      </c>
    </row>
    <row r="7" spans="1:11" x14ac:dyDescent="0.25">
      <c r="A7" s="88" t="str">
        <f t="shared" si="1"/>
        <v>Мясо отварное</v>
      </c>
      <c r="B7" s="96"/>
      <c r="C7" s="89" t="str">
        <f t="shared" si="2"/>
        <v>411/04</v>
      </c>
      <c r="D7" s="90">
        <f t="shared" si="3"/>
        <v>0</v>
      </c>
      <c r="E7" s="90">
        <f t="shared" si="4"/>
        <v>0</v>
      </c>
      <c r="F7" s="90">
        <f t="shared" si="5"/>
        <v>0</v>
      </c>
      <c r="G7" s="90">
        <f t="shared" si="6"/>
        <v>0</v>
      </c>
      <c r="H7" s="101">
        <f t="shared" si="7"/>
        <v>0</v>
      </c>
      <c r="I7" s="100">
        <f t="shared" si="0"/>
        <v>0</v>
      </c>
      <c r="J7" s="103">
        <f t="shared" si="8"/>
        <v>0</v>
      </c>
    </row>
    <row r="8" spans="1:11" x14ac:dyDescent="0.25">
      <c r="A8" s="88" t="str">
        <f t="shared" si="1"/>
        <v>Мясо отварное</v>
      </c>
      <c r="B8" s="96"/>
      <c r="C8" s="89" t="str">
        <f t="shared" si="2"/>
        <v>411/04</v>
      </c>
      <c r="D8" s="90">
        <f t="shared" si="3"/>
        <v>0</v>
      </c>
      <c r="E8" s="90">
        <f t="shared" si="4"/>
        <v>0</v>
      </c>
      <c r="F8" s="90">
        <f t="shared" si="5"/>
        <v>0</v>
      </c>
      <c r="G8" s="90">
        <f t="shared" si="6"/>
        <v>0</v>
      </c>
      <c r="H8" s="101">
        <f t="shared" si="7"/>
        <v>0</v>
      </c>
      <c r="I8" s="100">
        <f t="shared" si="0"/>
        <v>0</v>
      </c>
      <c r="J8" s="103">
        <f t="shared" si="8"/>
        <v>0</v>
      </c>
    </row>
    <row r="9" spans="1:11" x14ac:dyDescent="0.25">
      <c r="A9" s="88" t="str">
        <f t="shared" si="1"/>
        <v>Мясо отварное</v>
      </c>
      <c r="B9" s="96"/>
      <c r="C9" s="89" t="str">
        <f t="shared" si="2"/>
        <v>411/04</v>
      </c>
      <c r="D9" s="90">
        <f t="shared" si="3"/>
        <v>0</v>
      </c>
      <c r="E9" s="90">
        <f t="shared" si="4"/>
        <v>0</v>
      </c>
      <c r="F9" s="90">
        <f t="shared" si="5"/>
        <v>0</v>
      </c>
      <c r="G9" s="90">
        <f t="shared" si="6"/>
        <v>0</v>
      </c>
      <c r="H9" s="101">
        <f t="shared" si="7"/>
        <v>0</v>
      </c>
      <c r="I9" s="100">
        <f t="shared" si="0"/>
        <v>0</v>
      </c>
      <c r="J9" s="103">
        <f t="shared" si="8"/>
        <v>0</v>
      </c>
    </row>
    <row r="10" spans="1:11" x14ac:dyDescent="0.25">
      <c r="A10" s="88" t="str">
        <f t="shared" si="1"/>
        <v>Мясо отварное</v>
      </c>
      <c r="B10" s="96"/>
      <c r="C10" s="89" t="str">
        <f t="shared" si="2"/>
        <v>411/04</v>
      </c>
      <c r="D10" s="90">
        <f t="shared" si="3"/>
        <v>0</v>
      </c>
      <c r="E10" s="90">
        <f t="shared" si="4"/>
        <v>0</v>
      </c>
      <c r="F10" s="90">
        <f t="shared" si="5"/>
        <v>0</v>
      </c>
      <c r="G10" s="90">
        <f t="shared" si="6"/>
        <v>0</v>
      </c>
      <c r="H10" s="101">
        <f t="shared" si="7"/>
        <v>0</v>
      </c>
      <c r="I10" s="100">
        <f t="shared" si="0"/>
        <v>0</v>
      </c>
      <c r="J10" s="103">
        <f t="shared" si="8"/>
        <v>0</v>
      </c>
    </row>
    <row r="11" spans="1:11" x14ac:dyDescent="0.25">
      <c r="A11" s="88" t="str">
        <f t="shared" si="1"/>
        <v>Мясо отварное</v>
      </c>
      <c r="B11" s="96"/>
      <c r="C11" s="89" t="str">
        <f t="shared" si="2"/>
        <v>411/04</v>
      </c>
      <c r="D11" s="90">
        <f t="shared" si="3"/>
        <v>0</v>
      </c>
      <c r="E11" s="90">
        <f t="shared" si="4"/>
        <v>0</v>
      </c>
      <c r="F11" s="90">
        <f t="shared" si="5"/>
        <v>0</v>
      </c>
      <c r="G11" s="90">
        <f t="shared" si="6"/>
        <v>0</v>
      </c>
      <c r="H11" s="101">
        <f t="shared" si="7"/>
        <v>0</v>
      </c>
      <c r="I11" s="100">
        <f t="shared" si="0"/>
        <v>0</v>
      </c>
      <c r="J11" s="103">
        <f t="shared" si="8"/>
        <v>0</v>
      </c>
    </row>
    <row r="12" spans="1:11" x14ac:dyDescent="0.25">
      <c r="A12" s="88" t="str">
        <f t="shared" si="1"/>
        <v>Мясо отварное</v>
      </c>
      <c r="B12" s="96"/>
      <c r="C12" s="89" t="str">
        <f t="shared" si="2"/>
        <v>411/04</v>
      </c>
      <c r="D12" s="90">
        <f t="shared" si="3"/>
        <v>0</v>
      </c>
      <c r="E12" s="90">
        <f t="shared" si="4"/>
        <v>0</v>
      </c>
      <c r="F12" s="90">
        <f t="shared" si="5"/>
        <v>0</v>
      </c>
      <c r="G12" s="90">
        <f t="shared" si="6"/>
        <v>0</v>
      </c>
      <c r="H12" s="101">
        <f t="shared" si="7"/>
        <v>0</v>
      </c>
      <c r="I12" s="100">
        <f t="shared" si="0"/>
        <v>0</v>
      </c>
      <c r="J12" s="103">
        <f t="shared" si="8"/>
        <v>0</v>
      </c>
    </row>
    <row r="13" spans="1:11" x14ac:dyDescent="0.25">
      <c r="A13" s="88" t="str">
        <f t="shared" si="1"/>
        <v>Мясо отварное</v>
      </c>
      <c r="B13" s="96"/>
      <c r="C13" s="89" t="str">
        <f t="shared" si="2"/>
        <v>411/04</v>
      </c>
      <c r="D13" s="90">
        <f t="shared" si="3"/>
        <v>0</v>
      </c>
      <c r="E13" s="90">
        <f t="shared" si="4"/>
        <v>0</v>
      </c>
      <c r="F13" s="90">
        <f t="shared" si="5"/>
        <v>0</v>
      </c>
      <c r="G13" s="90">
        <f t="shared" si="6"/>
        <v>0</v>
      </c>
      <c r="H13" s="101">
        <f t="shared" si="7"/>
        <v>0</v>
      </c>
      <c r="I13" s="100">
        <f t="shared" si="0"/>
        <v>0</v>
      </c>
      <c r="J13" s="103">
        <f t="shared" si="8"/>
        <v>0</v>
      </c>
    </row>
    <row r="14" spans="1:11" x14ac:dyDescent="0.25">
      <c r="A14" s="88" t="str">
        <f t="shared" si="1"/>
        <v>Мясо отварное</v>
      </c>
      <c r="B14" s="96"/>
      <c r="C14" s="89" t="str">
        <f t="shared" si="2"/>
        <v>411/04</v>
      </c>
      <c r="D14" s="90">
        <f t="shared" si="3"/>
        <v>0</v>
      </c>
      <c r="E14" s="90">
        <f t="shared" si="4"/>
        <v>0</v>
      </c>
      <c r="F14" s="90">
        <f t="shared" si="5"/>
        <v>0</v>
      </c>
      <c r="G14" s="90">
        <f t="shared" si="6"/>
        <v>0</v>
      </c>
      <c r="H14" s="101">
        <f t="shared" si="7"/>
        <v>0</v>
      </c>
      <c r="I14" s="100">
        <f t="shared" si="0"/>
        <v>0</v>
      </c>
      <c r="J14" s="103">
        <f t="shared" si="8"/>
        <v>0</v>
      </c>
    </row>
  </sheetData>
  <sheetProtection sheet="1" objects="1" scenarios="1" formatColumns="0" formatRows="0" autoFilter="0"/>
  <conditionalFormatting sqref="A3:G14 H4:H14">
    <cfRule type="cellIs" dxfId="4364" priority="1077" stopIfTrue="1" operator="equal">
      <formula>0</formula>
    </cfRule>
  </conditionalFormatting>
  <conditionalFormatting sqref="A3:G14 H4:H14">
    <cfRule type="expression" dxfId="4363" priority="1076" stopIfTrue="1">
      <formula>$IT4&lt;$IS$2</formula>
    </cfRule>
  </conditionalFormatting>
  <conditionalFormatting sqref="A3:G14 H4:H14">
    <cfRule type="expression" dxfId="4362" priority="1075" stopIfTrue="1">
      <formula>$IT4&lt;$IS$2</formula>
    </cfRule>
  </conditionalFormatting>
  <conditionalFormatting sqref="A3:G3">
    <cfRule type="cellIs" dxfId="4361" priority="1074" stopIfTrue="1" operator="equal">
      <formula>0</formula>
    </cfRule>
  </conditionalFormatting>
  <conditionalFormatting sqref="A3:G3">
    <cfRule type="expression" dxfId="4360" priority="1073" stopIfTrue="1">
      <formula>$IT4&lt;$IS$2</formula>
    </cfRule>
  </conditionalFormatting>
  <conditionalFormatting sqref="A3:G3">
    <cfRule type="cellIs" dxfId="4359" priority="1072" stopIfTrue="1" operator="equal">
      <formula>0</formula>
    </cfRule>
  </conditionalFormatting>
  <conditionalFormatting sqref="A3:G3">
    <cfRule type="expression" dxfId="4358" priority="1071" stopIfTrue="1">
      <formula>$IT4&lt;$IS$2</formula>
    </cfRule>
  </conditionalFormatting>
  <conditionalFormatting sqref="A3:G3">
    <cfRule type="cellIs" dxfId="4357" priority="1070" stopIfTrue="1" operator="equal">
      <formula>0</formula>
    </cfRule>
  </conditionalFormatting>
  <conditionalFormatting sqref="A3:G3">
    <cfRule type="expression" dxfId="4356" priority="1069" stopIfTrue="1">
      <formula>$IT4&lt;$IS$2</formula>
    </cfRule>
  </conditionalFormatting>
  <conditionalFormatting sqref="A3:G3">
    <cfRule type="cellIs" dxfId="4355" priority="1068" stopIfTrue="1" operator="equal">
      <formula>0</formula>
    </cfRule>
  </conditionalFormatting>
  <conditionalFormatting sqref="A3:G3">
    <cfRule type="expression" dxfId="4354" priority="1067" stopIfTrue="1">
      <formula>$IT4&lt;$IS$2</formula>
    </cfRule>
  </conditionalFormatting>
  <conditionalFormatting sqref="A3:G3">
    <cfRule type="cellIs" dxfId="4353" priority="1066" stopIfTrue="1" operator="equal">
      <formula>0</formula>
    </cfRule>
  </conditionalFormatting>
  <conditionalFormatting sqref="A3:G3">
    <cfRule type="expression" dxfId="4352" priority="1065" stopIfTrue="1">
      <formula>$IT4&lt;$IS$2</formula>
    </cfRule>
  </conditionalFormatting>
  <conditionalFormatting sqref="A3:G3">
    <cfRule type="expression" dxfId="4351" priority="1064" stopIfTrue="1">
      <formula>$IT4&lt;$IS$2</formula>
    </cfRule>
  </conditionalFormatting>
  <conditionalFormatting sqref="A3:G3">
    <cfRule type="cellIs" dxfId="4350" priority="1063" stopIfTrue="1" operator="equal">
      <formula>0</formula>
    </cfRule>
  </conditionalFormatting>
  <conditionalFormatting sqref="A3:G3">
    <cfRule type="expression" dxfId="4349" priority="1062" stopIfTrue="1">
      <formula>$IT4&lt;$IS$2</formula>
    </cfRule>
  </conditionalFormatting>
  <conditionalFormatting sqref="A3:G3">
    <cfRule type="cellIs" dxfId="4348" priority="1061" stopIfTrue="1" operator="equal">
      <formula>0</formula>
    </cfRule>
  </conditionalFormatting>
  <conditionalFormatting sqref="A3:G3">
    <cfRule type="expression" dxfId="4347" priority="1060" stopIfTrue="1">
      <formula>$IT4&lt;$IS$2</formula>
    </cfRule>
  </conditionalFormatting>
  <conditionalFormatting sqref="A3:G3">
    <cfRule type="cellIs" dxfId="4346" priority="1059" stopIfTrue="1" operator="equal">
      <formula>0</formula>
    </cfRule>
  </conditionalFormatting>
  <conditionalFormatting sqref="A3:G3">
    <cfRule type="expression" dxfId="4345" priority="1058" stopIfTrue="1">
      <formula>$IT4&lt;$IS$2</formula>
    </cfRule>
  </conditionalFormatting>
  <conditionalFormatting sqref="D3:G3">
    <cfRule type="cellIs" dxfId="4344" priority="1057" stopIfTrue="1" operator="equal">
      <formula>0</formula>
    </cfRule>
  </conditionalFormatting>
  <conditionalFormatting sqref="D3:G3">
    <cfRule type="expression" dxfId="4343" priority="1056" stopIfTrue="1">
      <formula>$IT4&lt;$IS$2</formula>
    </cfRule>
  </conditionalFormatting>
  <conditionalFormatting sqref="D3:G3">
    <cfRule type="cellIs" dxfId="4342" priority="1055" stopIfTrue="1" operator="equal">
      <formula>0</formula>
    </cfRule>
  </conditionalFormatting>
  <conditionalFormatting sqref="D3:G3">
    <cfRule type="expression" dxfId="4341" priority="1054" stopIfTrue="1">
      <formula>$IT4&lt;$IS$2</formula>
    </cfRule>
  </conditionalFormatting>
  <conditionalFormatting sqref="D3:G3">
    <cfRule type="expression" dxfId="4340" priority="1053" stopIfTrue="1">
      <formula>#REF!&lt;$IS$2</formula>
    </cfRule>
  </conditionalFormatting>
  <conditionalFormatting sqref="D3:G3">
    <cfRule type="cellIs" dxfId="4339" priority="1052" stopIfTrue="1" operator="equal">
      <formula>0</formula>
    </cfRule>
  </conditionalFormatting>
  <conditionalFormatting sqref="D3:G3">
    <cfRule type="expression" dxfId="4338" priority="1051" stopIfTrue="1">
      <formula>$IT4&lt;$IS$2</formula>
    </cfRule>
  </conditionalFormatting>
  <conditionalFormatting sqref="D3:G3">
    <cfRule type="cellIs" dxfId="4337" priority="1050" stopIfTrue="1" operator="equal">
      <formula>0</formula>
    </cfRule>
  </conditionalFormatting>
  <conditionalFormatting sqref="D3:G3">
    <cfRule type="expression" dxfId="4336" priority="1049" stopIfTrue="1">
      <formula>$IT4&lt;$IS$2</formula>
    </cfRule>
  </conditionalFormatting>
  <conditionalFormatting sqref="D3:G3">
    <cfRule type="expression" dxfId="4335" priority="1048" stopIfTrue="1">
      <formula>$IT4&lt;$IS$2</formula>
    </cfRule>
  </conditionalFormatting>
  <conditionalFormatting sqref="D3:G3">
    <cfRule type="cellIs" dxfId="4334" priority="1047" stopIfTrue="1" operator="equal">
      <formula>0</formula>
    </cfRule>
  </conditionalFormatting>
  <conditionalFormatting sqref="D3:G3">
    <cfRule type="expression" dxfId="4333" priority="1046" stopIfTrue="1">
      <formula>$IT4&lt;$IS$2</formula>
    </cfRule>
  </conditionalFormatting>
  <conditionalFormatting sqref="D3:G3">
    <cfRule type="cellIs" dxfId="4332" priority="1045" stopIfTrue="1" operator="equal">
      <formula>0</formula>
    </cfRule>
  </conditionalFormatting>
  <conditionalFormatting sqref="D3:G3">
    <cfRule type="expression" dxfId="4331" priority="1044" stopIfTrue="1">
      <formula>$IT4&lt;$IS$2</formula>
    </cfRule>
  </conditionalFormatting>
  <conditionalFormatting sqref="D3:G3">
    <cfRule type="expression" dxfId="4330" priority="1043" stopIfTrue="1">
      <formula>$IT4&lt;$IS$2</formula>
    </cfRule>
  </conditionalFormatting>
  <conditionalFormatting sqref="D3:G3">
    <cfRule type="cellIs" dxfId="4329" priority="1042" stopIfTrue="1" operator="equal">
      <formula>0</formula>
    </cfRule>
  </conditionalFormatting>
  <conditionalFormatting sqref="D3:G3">
    <cfRule type="expression" dxfId="4328" priority="1041" stopIfTrue="1">
      <formula>$IT4&lt;$IS$2</formula>
    </cfRule>
  </conditionalFormatting>
  <conditionalFormatting sqref="D3:G3">
    <cfRule type="cellIs" dxfId="4327" priority="1040" stopIfTrue="1" operator="equal">
      <formula>0</formula>
    </cfRule>
  </conditionalFormatting>
  <conditionalFormatting sqref="D3:G3">
    <cfRule type="expression" dxfId="4326" priority="1039" stopIfTrue="1">
      <formula>$IT4&lt;$IS$2</formula>
    </cfRule>
  </conditionalFormatting>
  <conditionalFormatting sqref="D3:G3">
    <cfRule type="expression" dxfId="4325" priority="1038" stopIfTrue="1">
      <formula>#REF!&lt;$IS$2</formula>
    </cfRule>
  </conditionalFormatting>
  <conditionalFormatting sqref="D3:G3">
    <cfRule type="cellIs" dxfId="4324" priority="1037" stopIfTrue="1" operator="equal">
      <formula>0</formula>
    </cfRule>
  </conditionalFormatting>
  <conditionalFormatting sqref="D3:G3">
    <cfRule type="expression" dxfId="4323" priority="1036" stopIfTrue="1">
      <formula>$IT4&lt;$IS$2</formula>
    </cfRule>
  </conditionalFormatting>
  <conditionalFormatting sqref="D3:G3">
    <cfRule type="cellIs" dxfId="4322" priority="1035" stopIfTrue="1" operator="equal">
      <formula>0</formula>
    </cfRule>
  </conditionalFormatting>
  <conditionalFormatting sqref="D3:G3">
    <cfRule type="expression" dxfId="4321" priority="1034" stopIfTrue="1">
      <formula>$IT4&lt;$IS$2</formula>
    </cfRule>
  </conditionalFormatting>
  <conditionalFormatting sqref="D3:G3">
    <cfRule type="expression" dxfId="4320" priority="1033" stopIfTrue="1">
      <formula>$IT4&lt;$IS$2</formula>
    </cfRule>
  </conditionalFormatting>
  <conditionalFormatting sqref="D3:G3">
    <cfRule type="cellIs" dxfId="4319" priority="1032" stopIfTrue="1" operator="equal">
      <formula>0</formula>
    </cfRule>
  </conditionalFormatting>
  <conditionalFormatting sqref="D3:G3">
    <cfRule type="expression" dxfId="4318" priority="1031" stopIfTrue="1">
      <formula>$IT4&lt;$IS$2</formula>
    </cfRule>
  </conditionalFormatting>
  <conditionalFormatting sqref="D3:G3">
    <cfRule type="cellIs" dxfId="4317" priority="1030" stopIfTrue="1" operator="equal">
      <formula>0</formula>
    </cfRule>
  </conditionalFormatting>
  <conditionalFormatting sqref="D3:G3">
    <cfRule type="expression" dxfId="4316" priority="1029" stopIfTrue="1">
      <formula>$IT4&lt;$IS$2</formula>
    </cfRule>
  </conditionalFormatting>
  <conditionalFormatting sqref="D3:G3">
    <cfRule type="expression" dxfId="4315" priority="1028" stopIfTrue="1">
      <formula>#REF!&lt;$IS$2</formula>
    </cfRule>
  </conditionalFormatting>
  <conditionalFormatting sqref="D3:G3">
    <cfRule type="cellIs" dxfId="4314" priority="1027" stopIfTrue="1" operator="equal">
      <formula>0</formula>
    </cfRule>
  </conditionalFormatting>
  <conditionalFormatting sqref="D3:G3">
    <cfRule type="expression" dxfId="4313" priority="1026" stopIfTrue="1">
      <formula>$IT4&lt;$IS$2</formula>
    </cfRule>
  </conditionalFormatting>
  <conditionalFormatting sqref="A3:G3">
    <cfRule type="cellIs" dxfId="4312" priority="1025" stopIfTrue="1" operator="equal">
      <formula>0</formula>
    </cfRule>
  </conditionalFormatting>
  <conditionalFormatting sqref="A3:G3">
    <cfRule type="expression" dxfId="4311" priority="1024" stopIfTrue="1">
      <formula>#REF!&lt;$IS$2</formula>
    </cfRule>
  </conditionalFormatting>
  <conditionalFormatting sqref="A3:G3">
    <cfRule type="expression" dxfId="4310" priority="1023" stopIfTrue="1">
      <formula>#REF!&lt;$IS$2</formula>
    </cfRule>
  </conditionalFormatting>
  <conditionalFormatting sqref="A3:G3">
    <cfRule type="cellIs" dxfId="4309" priority="1022" stopIfTrue="1" operator="equal">
      <formula>0</formula>
    </cfRule>
  </conditionalFormatting>
  <conditionalFormatting sqref="A3:G3">
    <cfRule type="expression" dxfId="4308" priority="1021" stopIfTrue="1">
      <formula>#REF!&lt;$IS$2</formula>
    </cfRule>
  </conditionalFormatting>
  <conditionalFormatting sqref="A3:G3">
    <cfRule type="expression" dxfId="4307" priority="1020" stopIfTrue="1">
      <formula>#REF!&lt;$IS$2</formula>
    </cfRule>
  </conditionalFormatting>
  <conditionalFormatting sqref="A3:G3">
    <cfRule type="cellIs" dxfId="4306" priority="1019" stopIfTrue="1" operator="equal">
      <formula>0</formula>
    </cfRule>
  </conditionalFormatting>
  <conditionalFormatting sqref="A3:G3">
    <cfRule type="expression" dxfId="4305" priority="1018" stopIfTrue="1">
      <formula>#REF!&lt;$IS$2</formula>
    </cfRule>
  </conditionalFormatting>
  <conditionalFormatting sqref="A3:G3">
    <cfRule type="expression" dxfId="4304" priority="1017" stopIfTrue="1">
      <formula>#REF!&lt;$IS$2</formula>
    </cfRule>
  </conditionalFormatting>
  <conditionalFormatting sqref="A3:G3">
    <cfRule type="cellIs" dxfId="4303" priority="1016" stopIfTrue="1" operator="equal">
      <formula>0</formula>
    </cfRule>
  </conditionalFormatting>
  <conditionalFormatting sqref="A3:G3">
    <cfRule type="expression" dxfId="4302" priority="1015" stopIfTrue="1">
      <formula>#REF!&lt;$IS$2</formula>
    </cfRule>
  </conditionalFormatting>
  <conditionalFormatting sqref="A3:G3">
    <cfRule type="expression" dxfId="4301" priority="1014" stopIfTrue="1">
      <formula>#REF!&lt;$IS$2</formula>
    </cfRule>
  </conditionalFormatting>
  <conditionalFormatting sqref="A3:G3">
    <cfRule type="cellIs" dxfId="4300" priority="1013" stopIfTrue="1" operator="equal">
      <formula>0</formula>
    </cfRule>
  </conditionalFormatting>
  <conditionalFormatting sqref="A3:G3">
    <cfRule type="expression" dxfId="4299" priority="1012" stopIfTrue="1">
      <formula>$IT4&lt;$IS$2</formula>
    </cfRule>
  </conditionalFormatting>
  <conditionalFormatting sqref="A3:G3">
    <cfRule type="expression" dxfId="4298" priority="1011" stopIfTrue="1">
      <formula>$IT4&lt;$IS$2</formula>
    </cfRule>
  </conditionalFormatting>
  <conditionalFormatting sqref="A3:G3">
    <cfRule type="expression" dxfId="4297" priority="1010" stopIfTrue="1">
      <formula>$IT4&lt;$IS$2</formula>
    </cfRule>
  </conditionalFormatting>
  <conditionalFormatting sqref="A3:G3">
    <cfRule type="cellIs" dxfId="4296" priority="1009" stopIfTrue="1" operator="equal">
      <formula>0</formula>
    </cfRule>
  </conditionalFormatting>
  <conditionalFormatting sqref="A3:G3">
    <cfRule type="expression" dxfId="4295" priority="1008" stopIfTrue="1">
      <formula>$IT4&lt;$IS$2</formula>
    </cfRule>
  </conditionalFormatting>
  <conditionalFormatting sqref="A3:G3">
    <cfRule type="cellIs" dxfId="4294" priority="1007" stopIfTrue="1" operator="equal">
      <formula>0</formula>
    </cfRule>
  </conditionalFormatting>
  <conditionalFormatting sqref="A3:G3">
    <cfRule type="expression" dxfId="4293" priority="1006" stopIfTrue="1">
      <formula>$IT4&lt;$IS$2</formula>
    </cfRule>
  </conditionalFormatting>
  <conditionalFormatting sqref="A3:G3">
    <cfRule type="expression" dxfId="4292" priority="1005" stopIfTrue="1">
      <formula>$IT4&lt;$IS$2</formula>
    </cfRule>
  </conditionalFormatting>
  <conditionalFormatting sqref="A3:G3">
    <cfRule type="cellIs" dxfId="4291" priority="1004" stopIfTrue="1" operator="equal">
      <formula>0</formula>
    </cfRule>
  </conditionalFormatting>
  <conditionalFormatting sqref="A3:G3">
    <cfRule type="expression" dxfId="4290" priority="1003" stopIfTrue="1">
      <formula>$IT4&lt;$IS$2</formula>
    </cfRule>
  </conditionalFormatting>
  <conditionalFormatting sqref="A3:G3">
    <cfRule type="cellIs" dxfId="4289" priority="1002" stopIfTrue="1" operator="equal">
      <formula>0</formula>
    </cfRule>
  </conditionalFormatting>
  <conditionalFormatting sqref="A3:G3">
    <cfRule type="expression" dxfId="4288" priority="1001" stopIfTrue="1">
      <formula>$IT4&lt;$IS$2</formula>
    </cfRule>
  </conditionalFormatting>
  <conditionalFormatting sqref="A3:G3">
    <cfRule type="expression" dxfId="4287" priority="1000" stopIfTrue="1">
      <formula>$IT4&lt;$IS$2</formula>
    </cfRule>
  </conditionalFormatting>
  <conditionalFormatting sqref="A3:G3">
    <cfRule type="expression" dxfId="4286" priority="999" stopIfTrue="1">
      <formula>$IT4&lt;$IS$2</formula>
    </cfRule>
  </conditionalFormatting>
  <conditionalFormatting sqref="A3:G3">
    <cfRule type="cellIs" dxfId="4285" priority="998" stopIfTrue="1" operator="equal">
      <formula>0</formula>
    </cfRule>
  </conditionalFormatting>
  <conditionalFormatting sqref="A3:G3">
    <cfRule type="expression" dxfId="4284" priority="997" stopIfTrue="1">
      <formula>$IT4&lt;$IS$2</formula>
    </cfRule>
  </conditionalFormatting>
  <conditionalFormatting sqref="A3:G3">
    <cfRule type="cellIs" dxfId="4283" priority="996" stopIfTrue="1" operator="equal">
      <formula>0</formula>
    </cfRule>
  </conditionalFormatting>
  <conditionalFormatting sqref="A3:G3">
    <cfRule type="expression" dxfId="4282" priority="995" stopIfTrue="1">
      <formula>$IT4&lt;$IS$2</formula>
    </cfRule>
  </conditionalFormatting>
  <conditionalFormatting sqref="A3:G3">
    <cfRule type="expression" dxfId="4281" priority="994" stopIfTrue="1">
      <formula>$IT4&lt;$IS$2</formula>
    </cfRule>
  </conditionalFormatting>
  <conditionalFormatting sqref="A3:G3">
    <cfRule type="cellIs" dxfId="4280" priority="993" stopIfTrue="1" operator="equal">
      <formula>0</formula>
    </cfRule>
  </conditionalFormatting>
  <conditionalFormatting sqref="A3:G3">
    <cfRule type="expression" dxfId="4279" priority="992" stopIfTrue="1">
      <formula>$IT4&lt;$IS$2</formula>
    </cfRule>
  </conditionalFormatting>
  <conditionalFormatting sqref="A3:G3">
    <cfRule type="cellIs" dxfId="4278" priority="991" stopIfTrue="1" operator="equal">
      <formula>0</formula>
    </cfRule>
  </conditionalFormatting>
  <conditionalFormatting sqref="A3:G3">
    <cfRule type="expression" dxfId="4277" priority="990" stopIfTrue="1">
      <formula>$IT4&lt;$IS$2</formula>
    </cfRule>
  </conditionalFormatting>
  <conditionalFormatting sqref="A3:G3">
    <cfRule type="expression" dxfId="4276" priority="989" stopIfTrue="1">
      <formula>$IT4&lt;$IS$2</formula>
    </cfRule>
  </conditionalFormatting>
  <conditionalFormatting sqref="A3:G3">
    <cfRule type="expression" dxfId="4275" priority="988" stopIfTrue="1">
      <formula>$IT4&lt;$IS$2</formula>
    </cfRule>
  </conditionalFormatting>
  <conditionalFormatting sqref="A3:G3">
    <cfRule type="cellIs" dxfId="4274" priority="987" stopIfTrue="1" operator="equal">
      <formula>0</formula>
    </cfRule>
  </conditionalFormatting>
  <conditionalFormatting sqref="A3:G3">
    <cfRule type="expression" dxfId="4273" priority="986" stopIfTrue="1">
      <formula>$IT4&lt;$IS$2</formula>
    </cfRule>
  </conditionalFormatting>
  <conditionalFormatting sqref="A3:G3">
    <cfRule type="cellIs" dxfId="4272" priority="985" stopIfTrue="1" operator="equal">
      <formula>0</formula>
    </cfRule>
  </conditionalFormatting>
  <conditionalFormatting sqref="A3:G3">
    <cfRule type="expression" dxfId="4271" priority="984" stopIfTrue="1">
      <formula>$IT4&lt;$IS$2</formula>
    </cfRule>
  </conditionalFormatting>
  <conditionalFormatting sqref="A3:G3">
    <cfRule type="expression" dxfId="4270" priority="983" stopIfTrue="1">
      <formula>$IT4&lt;$IS$2</formula>
    </cfRule>
  </conditionalFormatting>
  <conditionalFormatting sqref="A3:G3">
    <cfRule type="cellIs" dxfId="4269" priority="982" stopIfTrue="1" operator="equal">
      <formula>0</formula>
    </cfRule>
  </conditionalFormatting>
  <conditionalFormatting sqref="A3:G3">
    <cfRule type="expression" dxfId="4268" priority="981" stopIfTrue="1">
      <formula>$IT4&lt;$IS$2</formula>
    </cfRule>
  </conditionalFormatting>
  <conditionalFormatting sqref="A3:G3">
    <cfRule type="cellIs" dxfId="4267" priority="980" stopIfTrue="1" operator="equal">
      <formula>0</formula>
    </cfRule>
  </conditionalFormatting>
  <conditionalFormatting sqref="A3:G3">
    <cfRule type="expression" dxfId="4266" priority="979" stopIfTrue="1">
      <formula>$IT4&lt;$IS$2</formula>
    </cfRule>
  </conditionalFormatting>
  <conditionalFormatting sqref="A3:G3">
    <cfRule type="expression" dxfId="4265" priority="978" stopIfTrue="1">
      <formula>$IT4&lt;$IS$2</formula>
    </cfRule>
  </conditionalFormatting>
  <conditionalFormatting sqref="A3:G3">
    <cfRule type="expression" dxfId="4264" priority="977" stopIfTrue="1">
      <formula>$IT4&lt;$IS$2</formula>
    </cfRule>
  </conditionalFormatting>
  <conditionalFormatting sqref="A3:G3">
    <cfRule type="cellIs" dxfId="4263" priority="976" stopIfTrue="1" operator="equal">
      <formula>0</formula>
    </cfRule>
  </conditionalFormatting>
  <conditionalFormatting sqref="A3:G3">
    <cfRule type="expression" dxfId="4262" priority="975" stopIfTrue="1">
      <formula>$IT4&lt;$IS$2</formula>
    </cfRule>
  </conditionalFormatting>
  <conditionalFormatting sqref="A3:G3">
    <cfRule type="cellIs" dxfId="4261" priority="974" stopIfTrue="1" operator="equal">
      <formula>0</formula>
    </cfRule>
  </conditionalFormatting>
  <conditionalFormatting sqref="A3:G3">
    <cfRule type="expression" dxfId="4260" priority="973" stopIfTrue="1">
      <formula>$IT4&lt;$IS$2</formula>
    </cfRule>
  </conditionalFormatting>
  <conditionalFormatting sqref="A3:G3">
    <cfRule type="cellIs" dxfId="4259" priority="972" stopIfTrue="1" operator="equal">
      <formula>0</formula>
    </cfRule>
  </conditionalFormatting>
  <conditionalFormatting sqref="A3:G3">
    <cfRule type="expression" dxfId="4258" priority="971" stopIfTrue="1">
      <formula>$IT4&lt;$IS$2</formula>
    </cfRule>
  </conditionalFormatting>
  <conditionalFormatting sqref="A3:G3">
    <cfRule type="cellIs" dxfId="4257" priority="970" stopIfTrue="1" operator="equal">
      <formula>0</formula>
    </cfRule>
  </conditionalFormatting>
  <conditionalFormatting sqref="A3:G3">
    <cfRule type="expression" dxfId="4256" priority="969" stopIfTrue="1">
      <formula>#REF!&lt;$IS$2</formula>
    </cfRule>
  </conditionalFormatting>
  <conditionalFormatting sqref="A3:G3">
    <cfRule type="expression" dxfId="4255" priority="968" stopIfTrue="1">
      <formula>#REF!&lt;$IS$2</formula>
    </cfRule>
  </conditionalFormatting>
  <conditionalFormatting sqref="A3:G3">
    <cfRule type="cellIs" dxfId="4254" priority="967" stopIfTrue="1" operator="equal">
      <formula>0</formula>
    </cfRule>
  </conditionalFormatting>
  <conditionalFormatting sqref="A3:G3">
    <cfRule type="expression" dxfId="4253" priority="966" stopIfTrue="1">
      <formula>#REF!&lt;$IS$2</formula>
    </cfRule>
  </conditionalFormatting>
  <conditionalFormatting sqref="A3:G3">
    <cfRule type="expression" dxfId="4252" priority="965" stopIfTrue="1">
      <formula>#REF!&lt;$IS$2</formula>
    </cfRule>
  </conditionalFormatting>
  <conditionalFormatting sqref="A3:G3">
    <cfRule type="cellIs" dxfId="4251" priority="964" stopIfTrue="1" operator="equal">
      <formula>0</formula>
    </cfRule>
  </conditionalFormatting>
  <conditionalFormatting sqref="A3:G3">
    <cfRule type="expression" dxfId="4250" priority="963" stopIfTrue="1">
      <formula>#REF!&lt;$IS$2</formula>
    </cfRule>
  </conditionalFormatting>
  <conditionalFormatting sqref="A3:G3">
    <cfRule type="expression" dxfId="4249" priority="962" stopIfTrue="1">
      <formula>#REF!&lt;$IS$2</formula>
    </cfRule>
  </conditionalFormatting>
  <conditionalFormatting sqref="A3:G3">
    <cfRule type="cellIs" dxfId="4248" priority="961" stopIfTrue="1" operator="equal">
      <formula>0</formula>
    </cfRule>
  </conditionalFormatting>
  <conditionalFormatting sqref="A3:G3">
    <cfRule type="expression" dxfId="4247" priority="960" stopIfTrue="1">
      <formula>#REF!&lt;$IS$2</formula>
    </cfRule>
  </conditionalFormatting>
  <conditionalFormatting sqref="A3:G3">
    <cfRule type="expression" dxfId="4246" priority="959" stopIfTrue="1">
      <formula>#REF!&lt;$IS$2</formula>
    </cfRule>
  </conditionalFormatting>
  <conditionalFormatting sqref="A3:G3">
    <cfRule type="cellIs" dxfId="4245" priority="958" stopIfTrue="1" operator="equal">
      <formula>0</formula>
    </cfRule>
  </conditionalFormatting>
  <conditionalFormatting sqref="A3:G3">
    <cfRule type="expression" dxfId="4244" priority="957" stopIfTrue="1">
      <formula>$IT4&lt;$IS$2</formula>
    </cfRule>
  </conditionalFormatting>
  <conditionalFormatting sqref="A3:G3">
    <cfRule type="expression" dxfId="4243" priority="956" stopIfTrue="1">
      <formula>$IT4&lt;$IS$2</formula>
    </cfRule>
  </conditionalFormatting>
  <conditionalFormatting sqref="A3:G3">
    <cfRule type="expression" dxfId="4242" priority="955" stopIfTrue="1">
      <formula>$IT4&lt;$IS$2</formula>
    </cfRule>
  </conditionalFormatting>
  <conditionalFormatting sqref="A3:G3">
    <cfRule type="cellIs" dxfId="4241" priority="954" stopIfTrue="1" operator="equal">
      <formula>0</formula>
    </cfRule>
  </conditionalFormatting>
  <conditionalFormatting sqref="A3:G3">
    <cfRule type="expression" dxfId="4240" priority="953" stopIfTrue="1">
      <formula>$IT4&lt;$IS$2</formula>
    </cfRule>
  </conditionalFormatting>
  <conditionalFormatting sqref="A3:G3">
    <cfRule type="cellIs" dxfId="4239" priority="952" stopIfTrue="1" operator="equal">
      <formula>0</formula>
    </cfRule>
  </conditionalFormatting>
  <conditionalFormatting sqref="A3:G3">
    <cfRule type="expression" dxfId="4238" priority="951" stopIfTrue="1">
      <formula>$IT4&lt;$IS$2</formula>
    </cfRule>
  </conditionalFormatting>
  <conditionalFormatting sqref="A3:G3">
    <cfRule type="expression" dxfId="4237" priority="950" stopIfTrue="1">
      <formula>$IT4&lt;$IS$2</formula>
    </cfRule>
  </conditionalFormatting>
  <conditionalFormatting sqref="A3:G3">
    <cfRule type="cellIs" dxfId="4236" priority="949" stopIfTrue="1" operator="equal">
      <formula>0</formula>
    </cfRule>
  </conditionalFormatting>
  <conditionalFormatting sqref="A3:G3">
    <cfRule type="expression" dxfId="4235" priority="948" stopIfTrue="1">
      <formula>$IT4&lt;$IS$2</formula>
    </cfRule>
  </conditionalFormatting>
  <conditionalFormatting sqref="A3:G3">
    <cfRule type="cellIs" dxfId="4234" priority="947" stopIfTrue="1" operator="equal">
      <formula>0</formula>
    </cfRule>
  </conditionalFormatting>
  <conditionalFormatting sqref="A3:G3">
    <cfRule type="expression" dxfId="4233" priority="946" stopIfTrue="1">
      <formula>$IT4&lt;$IS$2</formula>
    </cfRule>
  </conditionalFormatting>
  <conditionalFormatting sqref="A3:G3">
    <cfRule type="expression" dxfId="4232" priority="945" stopIfTrue="1">
      <formula>$IT4&lt;$IS$2</formula>
    </cfRule>
  </conditionalFormatting>
  <conditionalFormatting sqref="A3:G3">
    <cfRule type="cellIs" dxfId="4231" priority="944" stopIfTrue="1" operator="equal">
      <formula>0</formula>
    </cfRule>
  </conditionalFormatting>
  <conditionalFormatting sqref="A3:G3">
    <cfRule type="expression" dxfId="4230" priority="943" stopIfTrue="1">
      <formula>$IT4&lt;$IS$2</formula>
    </cfRule>
  </conditionalFormatting>
  <conditionalFormatting sqref="A3:G3">
    <cfRule type="cellIs" dxfId="4229" priority="942" stopIfTrue="1" operator="equal">
      <formula>0</formula>
    </cfRule>
  </conditionalFormatting>
  <conditionalFormatting sqref="A3:G3">
    <cfRule type="expression" dxfId="4228" priority="941" stopIfTrue="1">
      <formula>$IT4&lt;$IS$2</formula>
    </cfRule>
  </conditionalFormatting>
  <conditionalFormatting sqref="A3:G3">
    <cfRule type="expression" dxfId="4227" priority="940" stopIfTrue="1">
      <formula>$IT4&lt;$IS$2</formula>
    </cfRule>
  </conditionalFormatting>
  <conditionalFormatting sqref="A3:G3">
    <cfRule type="cellIs" dxfId="4226" priority="939" stopIfTrue="1" operator="equal">
      <formula>0</formula>
    </cfRule>
  </conditionalFormatting>
  <conditionalFormatting sqref="A3:G3">
    <cfRule type="expression" dxfId="4225" priority="938" stopIfTrue="1">
      <formula>$IT4&lt;$IS$2</formula>
    </cfRule>
  </conditionalFormatting>
  <conditionalFormatting sqref="A3:G3">
    <cfRule type="cellIs" dxfId="4224" priority="937" stopIfTrue="1" operator="equal">
      <formula>0</formula>
    </cfRule>
  </conditionalFormatting>
  <conditionalFormatting sqref="A3:G3">
    <cfRule type="expression" dxfId="4223" priority="936" stopIfTrue="1">
      <formula>#REF!&lt;$IS$2</formula>
    </cfRule>
  </conditionalFormatting>
  <conditionalFormatting sqref="A3:G3">
    <cfRule type="expression" dxfId="4222" priority="935" stopIfTrue="1">
      <formula>#REF!&lt;$IS$2</formula>
    </cfRule>
  </conditionalFormatting>
  <conditionalFormatting sqref="A3:G3">
    <cfRule type="cellIs" dxfId="4221" priority="934" stopIfTrue="1" operator="equal">
      <formula>0</formula>
    </cfRule>
  </conditionalFormatting>
  <conditionalFormatting sqref="A3:G3">
    <cfRule type="expression" dxfId="4220" priority="933" stopIfTrue="1">
      <formula>#REF!&lt;$IS$2</formula>
    </cfRule>
  </conditionalFormatting>
  <conditionalFormatting sqref="A3:G3">
    <cfRule type="expression" dxfId="4219" priority="932" stopIfTrue="1">
      <formula>#REF!&lt;$IS$2</formula>
    </cfRule>
  </conditionalFormatting>
  <conditionalFormatting sqref="A3:G3">
    <cfRule type="cellIs" dxfId="4218" priority="931" stopIfTrue="1" operator="equal">
      <formula>0</formula>
    </cfRule>
  </conditionalFormatting>
  <conditionalFormatting sqref="A3:G3">
    <cfRule type="expression" dxfId="4217" priority="930" stopIfTrue="1">
      <formula>#REF!&lt;$IS$2</formula>
    </cfRule>
  </conditionalFormatting>
  <conditionalFormatting sqref="A3:G3">
    <cfRule type="expression" dxfId="4216" priority="929" stopIfTrue="1">
      <formula>#REF!&lt;$IS$2</formula>
    </cfRule>
  </conditionalFormatting>
  <conditionalFormatting sqref="A3:G3">
    <cfRule type="cellIs" dxfId="4215" priority="928" stopIfTrue="1" operator="equal">
      <formula>0</formula>
    </cfRule>
  </conditionalFormatting>
  <conditionalFormatting sqref="A3:G3">
    <cfRule type="expression" dxfId="4214" priority="927" stopIfTrue="1">
      <formula>#REF!&lt;$IS$2</formula>
    </cfRule>
  </conditionalFormatting>
  <conditionalFormatting sqref="A3:G3">
    <cfRule type="expression" dxfId="4213" priority="926" stopIfTrue="1">
      <formula>#REF!&lt;$IS$2</formula>
    </cfRule>
  </conditionalFormatting>
  <conditionalFormatting sqref="A3:G3">
    <cfRule type="cellIs" dxfId="4212" priority="925" stopIfTrue="1" operator="equal">
      <formula>0</formula>
    </cfRule>
  </conditionalFormatting>
  <conditionalFormatting sqref="A3:G3">
    <cfRule type="expression" dxfId="4211" priority="924" stopIfTrue="1">
      <formula>$IT4&lt;$IS$2</formula>
    </cfRule>
  </conditionalFormatting>
  <conditionalFormatting sqref="A3:G3">
    <cfRule type="expression" dxfId="4210" priority="923" stopIfTrue="1">
      <formula>$IT4&lt;$IS$2</formula>
    </cfRule>
  </conditionalFormatting>
  <conditionalFormatting sqref="A3:G3">
    <cfRule type="expression" dxfId="4209" priority="922" stopIfTrue="1">
      <formula>$IT4&lt;$IS$2</formula>
    </cfRule>
  </conditionalFormatting>
  <conditionalFormatting sqref="A3:G3">
    <cfRule type="cellIs" dxfId="4208" priority="921" stopIfTrue="1" operator="equal">
      <formula>0</formula>
    </cfRule>
  </conditionalFormatting>
  <conditionalFormatting sqref="A3:G3">
    <cfRule type="expression" dxfId="4207" priority="920" stopIfTrue="1">
      <formula>$IT4&lt;$IS$2</formula>
    </cfRule>
  </conditionalFormatting>
  <conditionalFormatting sqref="A3:G3">
    <cfRule type="cellIs" dxfId="4206" priority="919" stopIfTrue="1" operator="equal">
      <formula>0</formula>
    </cfRule>
  </conditionalFormatting>
  <conditionalFormatting sqref="A3:G3">
    <cfRule type="expression" dxfId="4205" priority="918" stopIfTrue="1">
      <formula>$IT4&lt;$IS$2</formula>
    </cfRule>
  </conditionalFormatting>
  <conditionalFormatting sqref="A3:G3">
    <cfRule type="expression" dxfId="4204" priority="917" stopIfTrue="1">
      <formula>$IT4&lt;$IS$2</formula>
    </cfRule>
  </conditionalFormatting>
  <conditionalFormatting sqref="A3:G3">
    <cfRule type="cellIs" dxfId="4203" priority="916" stopIfTrue="1" operator="equal">
      <formula>0</formula>
    </cfRule>
  </conditionalFormatting>
  <conditionalFormatting sqref="A3:G3">
    <cfRule type="expression" dxfId="4202" priority="915" stopIfTrue="1">
      <formula>$IT4&lt;$IS$2</formula>
    </cfRule>
  </conditionalFormatting>
  <conditionalFormatting sqref="A3:G3">
    <cfRule type="expression" dxfId="4201" priority="914" stopIfTrue="1">
      <formula>$IT4&lt;$IS$2</formula>
    </cfRule>
  </conditionalFormatting>
  <conditionalFormatting sqref="A3:G3">
    <cfRule type="cellIs" dxfId="4200" priority="913" stopIfTrue="1" operator="equal">
      <formula>0</formula>
    </cfRule>
  </conditionalFormatting>
  <conditionalFormatting sqref="A3:G3">
    <cfRule type="expression" dxfId="4199" priority="912" stopIfTrue="1">
      <formula>$IT4&lt;$IS$2</formula>
    </cfRule>
  </conditionalFormatting>
  <conditionalFormatting sqref="A3:G3">
    <cfRule type="cellIs" dxfId="4198" priority="911" stopIfTrue="1" operator="equal">
      <formula>0</formula>
    </cfRule>
  </conditionalFormatting>
  <conditionalFormatting sqref="A3:G3">
    <cfRule type="expression" dxfId="4197" priority="910" stopIfTrue="1">
      <formula>$IT4&lt;$IS$2</formula>
    </cfRule>
  </conditionalFormatting>
  <conditionalFormatting sqref="A3:G3">
    <cfRule type="expression" dxfId="4196" priority="909" stopIfTrue="1">
      <formula>$IT4&lt;$IS$2</formula>
    </cfRule>
  </conditionalFormatting>
  <conditionalFormatting sqref="A3:G3">
    <cfRule type="cellIs" dxfId="4195" priority="908" stopIfTrue="1" operator="equal">
      <formula>0</formula>
    </cfRule>
  </conditionalFormatting>
  <conditionalFormatting sqref="A3:G3">
    <cfRule type="expression" dxfId="4194" priority="907" stopIfTrue="1">
      <formula>$IT4&lt;$IS$2</formula>
    </cfRule>
  </conditionalFormatting>
  <conditionalFormatting sqref="A3:G3">
    <cfRule type="expression" dxfId="4193" priority="906" stopIfTrue="1">
      <formula>$IT4&lt;$IS$2</formula>
    </cfRule>
  </conditionalFormatting>
  <conditionalFormatting sqref="A3:G3">
    <cfRule type="cellIs" dxfId="4192" priority="905" stopIfTrue="1" operator="equal">
      <formula>0</formula>
    </cfRule>
  </conditionalFormatting>
  <conditionalFormatting sqref="A3:G3">
    <cfRule type="expression" dxfId="4191" priority="904" stopIfTrue="1">
      <formula>$IT4&lt;$IS$2</formula>
    </cfRule>
  </conditionalFormatting>
  <conditionalFormatting sqref="A3:G3">
    <cfRule type="cellIs" dxfId="4190" priority="903" stopIfTrue="1" operator="equal">
      <formula>0</formula>
    </cfRule>
  </conditionalFormatting>
  <conditionalFormatting sqref="A3:G3">
    <cfRule type="expression" dxfId="4189" priority="902" stopIfTrue="1">
      <formula>$IT4&lt;$IS$2</formula>
    </cfRule>
  </conditionalFormatting>
  <conditionalFormatting sqref="A3:G3">
    <cfRule type="expression" dxfId="4188" priority="901" stopIfTrue="1">
      <formula>$IT4&lt;$IS$2</formula>
    </cfRule>
  </conditionalFormatting>
  <conditionalFormatting sqref="A3:G3">
    <cfRule type="cellIs" dxfId="4187" priority="900" stopIfTrue="1" operator="equal">
      <formula>0</formula>
    </cfRule>
  </conditionalFormatting>
  <conditionalFormatting sqref="A3:G3">
    <cfRule type="expression" dxfId="4186" priority="899" stopIfTrue="1">
      <formula>$IT4&lt;$IS$2</formula>
    </cfRule>
  </conditionalFormatting>
  <conditionalFormatting sqref="A3:G3">
    <cfRule type="cellIs" dxfId="4185" priority="898" stopIfTrue="1" operator="equal">
      <formula>0</formula>
    </cfRule>
  </conditionalFormatting>
  <conditionalFormatting sqref="A3:G3">
    <cfRule type="expression" dxfId="4184" priority="897" stopIfTrue="1">
      <formula>$IT4&lt;$IS$2</formula>
    </cfRule>
  </conditionalFormatting>
  <conditionalFormatting sqref="A3:G3">
    <cfRule type="expression" dxfId="4183" priority="896" stopIfTrue="1">
      <formula>$IT4&lt;$IS$2</formula>
    </cfRule>
  </conditionalFormatting>
  <conditionalFormatting sqref="A3:G3">
    <cfRule type="expression" dxfId="4182" priority="895" stopIfTrue="1">
      <formula>$IT4&lt;$IS$2</formula>
    </cfRule>
  </conditionalFormatting>
  <conditionalFormatting sqref="A3:G3">
    <cfRule type="cellIs" dxfId="4181" priority="894" stopIfTrue="1" operator="equal">
      <formula>0</formula>
    </cfRule>
  </conditionalFormatting>
  <conditionalFormatting sqref="A3:G3">
    <cfRule type="expression" dxfId="4180" priority="893" stopIfTrue="1">
      <formula>$IT4&lt;$IS$2</formula>
    </cfRule>
  </conditionalFormatting>
  <conditionalFormatting sqref="A3:G3">
    <cfRule type="cellIs" dxfId="4179" priority="892" stopIfTrue="1" operator="equal">
      <formula>0</formula>
    </cfRule>
  </conditionalFormatting>
  <conditionalFormatting sqref="A3:G3">
    <cfRule type="expression" dxfId="4178" priority="891" stopIfTrue="1">
      <formula>$IT4&lt;$IS$2</formula>
    </cfRule>
  </conditionalFormatting>
  <conditionalFormatting sqref="A3:G3">
    <cfRule type="expression" dxfId="4177" priority="890" stopIfTrue="1">
      <formula>$IT4&lt;$IS$2</formula>
    </cfRule>
  </conditionalFormatting>
  <conditionalFormatting sqref="A3:G3">
    <cfRule type="cellIs" dxfId="4176" priority="889" stopIfTrue="1" operator="equal">
      <formula>0</formula>
    </cfRule>
  </conditionalFormatting>
  <conditionalFormatting sqref="A3:G3">
    <cfRule type="expression" dxfId="4175" priority="888" stopIfTrue="1">
      <formula>$IT4&lt;$IS$2</formula>
    </cfRule>
  </conditionalFormatting>
  <conditionalFormatting sqref="A3:G3">
    <cfRule type="cellIs" dxfId="4174" priority="887" stopIfTrue="1" operator="equal">
      <formula>0</formula>
    </cfRule>
  </conditionalFormatting>
  <conditionalFormatting sqref="A3:G3">
    <cfRule type="expression" dxfId="4173" priority="886" stopIfTrue="1">
      <formula>$IT4&lt;$IS$2</formula>
    </cfRule>
  </conditionalFormatting>
  <conditionalFormatting sqref="A3:G3">
    <cfRule type="expression" dxfId="4172" priority="885" stopIfTrue="1">
      <formula>$IT4&lt;$IS$2</formula>
    </cfRule>
  </conditionalFormatting>
  <conditionalFormatting sqref="A3:G3">
    <cfRule type="expression" dxfId="4171" priority="884" stopIfTrue="1">
      <formula>$IT4&lt;$IS$2</formula>
    </cfRule>
  </conditionalFormatting>
  <conditionalFormatting sqref="A3:G3">
    <cfRule type="cellIs" dxfId="4170" priority="883" stopIfTrue="1" operator="equal">
      <formula>0</formula>
    </cfRule>
  </conditionalFormatting>
  <conditionalFormatting sqref="A3:G3">
    <cfRule type="expression" dxfId="4169" priority="882" stopIfTrue="1">
      <formula>$IT4&lt;$IS$2</formula>
    </cfRule>
  </conditionalFormatting>
  <conditionalFormatting sqref="A3:G3">
    <cfRule type="cellIs" dxfId="4168" priority="881" stopIfTrue="1" operator="equal">
      <formula>0</formula>
    </cfRule>
  </conditionalFormatting>
  <conditionalFormatting sqref="A3:G3">
    <cfRule type="expression" dxfId="4167" priority="880" stopIfTrue="1">
      <formula>$IT4&lt;$IS$2</formula>
    </cfRule>
  </conditionalFormatting>
  <conditionalFormatting sqref="A3:G3">
    <cfRule type="expression" dxfId="4166" priority="879" stopIfTrue="1">
      <formula>$IT4&lt;$IS$2</formula>
    </cfRule>
  </conditionalFormatting>
  <conditionalFormatting sqref="A3:G3">
    <cfRule type="cellIs" dxfId="4165" priority="878" stopIfTrue="1" operator="equal">
      <formula>0</formula>
    </cfRule>
  </conditionalFormatting>
  <conditionalFormatting sqref="A3:G3">
    <cfRule type="expression" dxfId="4164" priority="877" stopIfTrue="1">
      <formula>$IT4&lt;$IS$2</formula>
    </cfRule>
  </conditionalFormatting>
  <conditionalFormatting sqref="A3:G3">
    <cfRule type="cellIs" dxfId="4163" priority="876" stopIfTrue="1" operator="equal">
      <formula>0</formula>
    </cfRule>
  </conditionalFormatting>
  <conditionalFormatting sqref="A3:G3">
    <cfRule type="expression" dxfId="4162" priority="875" stopIfTrue="1">
      <formula>#REF!&lt;$IS$2</formula>
    </cfRule>
  </conditionalFormatting>
  <conditionalFormatting sqref="A3:G3">
    <cfRule type="expression" dxfId="4161" priority="874" stopIfTrue="1">
      <formula>#REF!&lt;$IS$2</formula>
    </cfRule>
  </conditionalFormatting>
  <conditionalFormatting sqref="A3:G3">
    <cfRule type="cellIs" dxfId="4160" priority="873" stopIfTrue="1" operator="equal">
      <formula>0</formula>
    </cfRule>
  </conditionalFormatting>
  <conditionalFormatting sqref="A3:G3">
    <cfRule type="expression" dxfId="4159" priority="872" stopIfTrue="1">
      <formula>#REF!&lt;$IS$2</formula>
    </cfRule>
  </conditionalFormatting>
  <conditionalFormatting sqref="A3:G3">
    <cfRule type="expression" dxfId="4158" priority="871" stopIfTrue="1">
      <formula>#REF!&lt;$IS$2</formula>
    </cfRule>
  </conditionalFormatting>
  <conditionalFormatting sqref="A3:G3">
    <cfRule type="cellIs" dxfId="4157" priority="870" stopIfTrue="1" operator="equal">
      <formula>0</formula>
    </cfRule>
  </conditionalFormatting>
  <conditionalFormatting sqref="A3:G3">
    <cfRule type="expression" dxfId="4156" priority="869" stopIfTrue="1">
      <formula>$IT4&lt;$IS$2</formula>
    </cfRule>
  </conditionalFormatting>
  <conditionalFormatting sqref="A3:G3">
    <cfRule type="expression" dxfId="4155" priority="868" stopIfTrue="1">
      <formula>$IT4&lt;$IS$2</formula>
    </cfRule>
  </conditionalFormatting>
  <conditionalFormatting sqref="A3:G3">
    <cfRule type="cellIs" dxfId="4154" priority="867" stopIfTrue="1" operator="equal">
      <formula>0</formula>
    </cfRule>
  </conditionalFormatting>
  <conditionalFormatting sqref="A3:G3">
    <cfRule type="expression" dxfId="4153" priority="866" stopIfTrue="1">
      <formula>$IT4&lt;$IS$2</formula>
    </cfRule>
  </conditionalFormatting>
  <conditionalFormatting sqref="A3:G3">
    <cfRule type="cellIs" dxfId="4152" priority="865" stopIfTrue="1" operator="equal">
      <formula>0</formula>
    </cfRule>
  </conditionalFormatting>
  <conditionalFormatting sqref="A3:G3">
    <cfRule type="expression" dxfId="4151" priority="864" stopIfTrue="1">
      <formula>$IT4&lt;$IS$2</formula>
    </cfRule>
  </conditionalFormatting>
  <conditionalFormatting sqref="A3:G3">
    <cfRule type="expression" dxfId="4150" priority="863" stopIfTrue="1">
      <formula>$IT4&lt;$IS$2</formula>
    </cfRule>
  </conditionalFormatting>
  <conditionalFormatting sqref="A3:G3">
    <cfRule type="expression" dxfId="4149" priority="862" stopIfTrue="1">
      <formula>$IT4&lt;$IS$2</formula>
    </cfRule>
  </conditionalFormatting>
  <conditionalFormatting sqref="A3:G3">
    <cfRule type="cellIs" dxfId="4148" priority="861" stopIfTrue="1" operator="equal">
      <formula>0</formula>
    </cfRule>
  </conditionalFormatting>
  <conditionalFormatting sqref="A3:G3">
    <cfRule type="expression" dxfId="4147" priority="860" stopIfTrue="1">
      <formula>$IT4&lt;$IS$2</formula>
    </cfRule>
  </conditionalFormatting>
  <conditionalFormatting sqref="A3:G3">
    <cfRule type="cellIs" dxfId="4146" priority="859" stopIfTrue="1" operator="equal">
      <formula>0</formula>
    </cfRule>
  </conditionalFormatting>
  <conditionalFormatting sqref="A3:G3">
    <cfRule type="expression" dxfId="4145" priority="858" stopIfTrue="1">
      <formula>#REF!&lt;$IS$2</formula>
    </cfRule>
  </conditionalFormatting>
  <conditionalFormatting sqref="A3:G3">
    <cfRule type="expression" dxfId="4144" priority="857" stopIfTrue="1">
      <formula>#REF!&lt;$IS$2</formula>
    </cfRule>
  </conditionalFormatting>
  <conditionalFormatting sqref="A3:G3">
    <cfRule type="cellIs" dxfId="4143" priority="856" stopIfTrue="1" operator="equal">
      <formula>0</formula>
    </cfRule>
  </conditionalFormatting>
  <conditionalFormatting sqref="A3:G3">
    <cfRule type="expression" dxfId="4142" priority="855" stopIfTrue="1">
      <formula>#REF!&lt;$IS$2</formula>
    </cfRule>
  </conditionalFormatting>
  <conditionalFormatting sqref="A3:G3">
    <cfRule type="expression" dxfId="4141" priority="854" stopIfTrue="1">
      <formula>#REF!&lt;$IS$2</formula>
    </cfRule>
  </conditionalFormatting>
  <conditionalFormatting sqref="A3:G3">
    <cfRule type="cellIs" dxfId="4140" priority="853" stopIfTrue="1" operator="equal">
      <formula>0</formula>
    </cfRule>
  </conditionalFormatting>
  <conditionalFormatting sqref="A3:G3">
    <cfRule type="expression" dxfId="4139" priority="852" stopIfTrue="1">
      <formula>$IT4&lt;$IS$2</formula>
    </cfRule>
  </conditionalFormatting>
  <conditionalFormatting sqref="A3:G3">
    <cfRule type="expression" dxfId="4138" priority="851" stopIfTrue="1">
      <formula>$IT4&lt;$IS$2</formula>
    </cfRule>
  </conditionalFormatting>
  <conditionalFormatting sqref="A3:G3">
    <cfRule type="expression" dxfId="4137" priority="850" stopIfTrue="1">
      <formula>$IT4&lt;$IS$2</formula>
    </cfRule>
  </conditionalFormatting>
  <conditionalFormatting sqref="A3:G3">
    <cfRule type="cellIs" dxfId="4136" priority="849" stopIfTrue="1" operator="equal">
      <formula>0</formula>
    </cfRule>
  </conditionalFormatting>
  <conditionalFormatting sqref="A3:G3">
    <cfRule type="expression" dxfId="4135" priority="848" stopIfTrue="1">
      <formula>$IT4&lt;$IS$2</formula>
    </cfRule>
  </conditionalFormatting>
  <conditionalFormatting sqref="A3:G3">
    <cfRule type="expression" dxfId="4134" priority="847" stopIfTrue="1">
      <formula>$IT4&lt;$IS$2</formula>
    </cfRule>
  </conditionalFormatting>
  <conditionalFormatting sqref="A3:G3">
    <cfRule type="cellIs" dxfId="4133" priority="846" stopIfTrue="1" operator="equal">
      <formula>0</formula>
    </cfRule>
  </conditionalFormatting>
  <conditionalFormatting sqref="A3:G3">
    <cfRule type="expression" dxfId="4132" priority="845" stopIfTrue="1">
      <formula>$IT4&lt;$IS$2</formula>
    </cfRule>
  </conditionalFormatting>
  <conditionalFormatting sqref="A3:G3">
    <cfRule type="expression" dxfId="4131" priority="844" stopIfTrue="1">
      <formula>$IT4&lt;$IS$2</formula>
    </cfRule>
  </conditionalFormatting>
  <conditionalFormatting sqref="A3:G3">
    <cfRule type="expression" dxfId="4130" priority="843" stopIfTrue="1">
      <formula>$IT4&lt;$IS$2</formula>
    </cfRule>
  </conditionalFormatting>
  <conditionalFormatting sqref="A3:G3">
    <cfRule type="cellIs" dxfId="4129" priority="842" stopIfTrue="1" operator="equal">
      <formula>0</formula>
    </cfRule>
  </conditionalFormatting>
  <conditionalFormatting sqref="A3:G3">
    <cfRule type="expression" dxfId="4128" priority="841" stopIfTrue="1">
      <formula>$IT4&lt;$IS$2</formula>
    </cfRule>
  </conditionalFormatting>
  <conditionalFormatting sqref="A3:G3">
    <cfRule type="cellIs" dxfId="4127" priority="840" stopIfTrue="1" operator="equal">
      <formula>0</formula>
    </cfRule>
  </conditionalFormatting>
  <conditionalFormatting sqref="A3:G3">
    <cfRule type="expression" dxfId="4126" priority="839" stopIfTrue="1">
      <formula>$IT4&lt;$IS$2</formula>
    </cfRule>
  </conditionalFormatting>
  <conditionalFormatting sqref="A3:G3">
    <cfRule type="expression" dxfId="4125" priority="838" stopIfTrue="1">
      <formula>$IT4&lt;$IS$2</formula>
    </cfRule>
  </conditionalFormatting>
  <conditionalFormatting sqref="A3:G3">
    <cfRule type="cellIs" dxfId="4124" priority="837" stopIfTrue="1" operator="equal">
      <formula>0</formula>
    </cfRule>
  </conditionalFormatting>
  <conditionalFormatting sqref="A3:G3">
    <cfRule type="expression" dxfId="4123" priority="836" stopIfTrue="1">
      <formula>$IT4&lt;$IS$2</formula>
    </cfRule>
  </conditionalFormatting>
  <conditionalFormatting sqref="A3:G3">
    <cfRule type="expression" dxfId="4122" priority="835" stopIfTrue="1">
      <formula>$IT4&lt;$IS$2</formula>
    </cfRule>
  </conditionalFormatting>
  <conditionalFormatting sqref="A3:G3">
    <cfRule type="cellIs" dxfId="4121" priority="834" stopIfTrue="1" operator="equal">
      <formula>0</formula>
    </cfRule>
  </conditionalFormatting>
  <conditionalFormatting sqref="A3:G3">
    <cfRule type="expression" dxfId="4120" priority="833" stopIfTrue="1">
      <formula>#REF!&lt;$IS$2</formula>
    </cfRule>
  </conditionalFormatting>
  <conditionalFormatting sqref="A3:G3">
    <cfRule type="expression" dxfId="4119" priority="832" stopIfTrue="1">
      <formula>#REF!&lt;$IS$2</formula>
    </cfRule>
  </conditionalFormatting>
  <conditionalFormatting sqref="A3:G3">
    <cfRule type="cellIs" dxfId="4118" priority="831" stopIfTrue="1" operator="equal">
      <formula>0</formula>
    </cfRule>
  </conditionalFormatting>
  <conditionalFormatting sqref="A3:G3">
    <cfRule type="expression" dxfId="4117" priority="830" stopIfTrue="1">
      <formula>#REF!&lt;$IS$2</formula>
    </cfRule>
  </conditionalFormatting>
  <conditionalFormatting sqref="A3:G3">
    <cfRule type="expression" dxfId="4116" priority="829" stopIfTrue="1">
      <formula>#REF!&lt;$IS$2</formula>
    </cfRule>
  </conditionalFormatting>
  <conditionalFormatting sqref="A3:G3">
    <cfRule type="cellIs" dxfId="4115" priority="828" stopIfTrue="1" operator="equal">
      <formula>0</formula>
    </cfRule>
  </conditionalFormatting>
  <conditionalFormatting sqref="A3:G3">
    <cfRule type="expression" dxfId="4114" priority="827" stopIfTrue="1">
      <formula>$IT4&lt;$IS$2</formula>
    </cfRule>
  </conditionalFormatting>
  <conditionalFormatting sqref="A3:G3">
    <cfRule type="expression" dxfId="4113" priority="826" stopIfTrue="1">
      <formula>$IT4&lt;$IS$2</formula>
    </cfRule>
  </conditionalFormatting>
  <conditionalFormatting sqref="A3:G3">
    <cfRule type="cellIs" dxfId="4112" priority="825" stopIfTrue="1" operator="equal">
      <formula>0</formula>
    </cfRule>
  </conditionalFormatting>
  <conditionalFormatting sqref="A3:G3">
    <cfRule type="expression" dxfId="4111" priority="824" stopIfTrue="1">
      <formula>$IT4&lt;$IS$2</formula>
    </cfRule>
  </conditionalFormatting>
  <conditionalFormatting sqref="A3:G3">
    <cfRule type="cellIs" dxfId="4110" priority="823" stopIfTrue="1" operator="equal">
      <formula>0</formula>
    </cfRule>
  </conditionalFormatting>
  <conditionalFormatting sqref="A3:G3">
    <cfRule type="expression" dxfId="4109" priority="822" stopIfTrue="1">
      <formula>$IT4&lt;$IS$2</formula>
    </cfRule>
  </conditionalFormatting>
  <conditionalFormatting sqref="A3:G3">
    <cfRule type="expression" dxfId="4108" priority="821" stopIfTrue="1">
      <formula>$IT4&lt;$IS$2</formula>
    </cfRule>
  </conditionalFormatting>
  <conditionalFormatting sqref="A3:G3">
    <cfRule type="expression" dxfId="4107" priority="820" stopIfTrue="1">
      <formula>$IT4&lt;$IS$2</formula>
    </cfRule>
  </conditionalFormatting>
  <conditionalFormatting sqref="A3:G3">
    <cfRule type="cellIs" dxfId="4106" priority="819" stopIfTrue="1" operator="equal">
      <formula>0</formula>
    </cfRule>
  </conditionalFormatting>
  <conditionalFormatting sqref="A3:G3">
    <cfRule type="expression" dxfId="4105" priority="818" stopIfTrue="1">
      <formula>$IT4&lt;$IS$2</formula>
    </cfRule>
  </conditionalFormatting>
  <conditionalFormatting sqref="A3:G3">
    <cfRule type="cellIs" dxfId="4104" priority="817" stopIfTrue="1" operator="equal">
      <formula>0</formula>
    </cfRule>
  </conditionalFormatting>
  <conditionalFormatting sqref="A3:G3">
    <cfRule type="expression" dxfId="4103" priority="816" stopIfTrue="1">
      <formula>#REF!&lt;$IS$2</formula>
    </cfRule>
  </conditionalFormatting>
  <conditionalFormatting sqref="A3:G3">
    <cfRule type="expression" dxfId="4102" priority="815" stopIfTrue="1">
      <formula>#REF!&lt;$IS$2</formula>
    </cfRule>
  </conditionalFormatting>
  <conditionalFormatting sqref="A3:G3">
    <cfRule type="cellIs" dxfId="4101" priority="814" stopIfTrue="1" operator="equal">
      <formula>0</formula>
    </cfRule>
  </conditionalFormatting>
  <conditionalFormatting sqref="A3:G3">
    <cfRule type="expression" dxfId="4100" priority="813" stopIfTrue="1">
      <formula>$IT4&lt;$IS$2</formula>
    </cfRule>
  </conditionalFormatting>
  <conditionalFormatting sqref="A3:G3">
    <cfRule type="expression" dxfId="4099" priority="812" stopIfTrue="1">
      <formula>#REF!&lt;$IS$2</formula>
    </cfRule>
  </conditionalFormatting>
  <conditionalFormatting sqref="A3:G3">
    <cfRule type="cellIs" dxfId="4098" priority="811" stopIfTrue="1" operator="equal">
      <formula>0</formula>
    </cfRule>
  </conditionalFormatting>
  <conditionalFormatting sqref="A3:G3">
    <cfRule type="expression" dxfId="4097" priority="810" stopIfTrue="1">
      <formula>$IT4&lt;$IS$2</formula>
    </cfRule>
  </conditionalFormatting>
  <conditionalFormatting sqref="A3:G3">
    <cfRule type="cellIs" dxfId="4096" priority="809" stopIfTrue="1" operator="equal">
      <formula>0</formula>
    </cfRule>
  </conditionalFormatting>
  <conditionalFormatting sqref="A3:G3">
    <cfRule type="expression" dxfId="4095" priority="808" stopIfTrue="1">
      <formula>$IT4&lt;$IS$2</formula>
    </cfRule>
  </conditionalFormatting>
  <conditionalFormatting sqref="A3:G3">
    <cfRule type="expression" dxfId="4094" priority="807" stopIfTrue="1">
      <formula>#REF!&lt;$IS$2</formula>
    </cfRule>
  </conditionalFormatting>
  <conditionalFormatting sqref="A3:G3">
    <cfRule type="cellIs" dxfId="4093" priority="806" stopIfTrue="1" operator="equal">
      <formula>0</formula>
    </cfRule>
  </conditionalFormatting>
  <conditionalFormatting sqref="A3:G3">
    <cfRule type="expression" dxfId="4092" priority="805" stopIfTrue="1">
      <formula>$IT4&lt;$IS$2</formula>
    </cfRule>
  </conditionalFormatting>
  <conditionalFormatting sqref="A3:G3">
    <cfRule type="cellIs" dxfId="4091" priority="804" stopIfTrue="1" operator="equal">
      <formula>0</formula>
    </cfRule>
  </conditionalFormatting>
  <conditionalFormatting sqref="A3:G3">
    <cfRule type="expression" dxfId="4090" priority="803" stopIfTrue="1">
      <formula>#REF!&lt;$IS$2</formula>
    </cfRule>
  </conditionalFormatting>
  <conditionalFormatting sqref="A3:G3">
    <cfRule type="expression" dxfId="4089" priority="802" stopIfTrue="1">
      <formula>#REF!&lt;$IS$2</formula>
    </cfRule>
  </conditionalFormatting>
  <conditionalFormatting sqref="A3:G3">
    <cfRule type="cellIs" dxfId="4088" priority="801" stopIfTrue="1" operator="equal">
      <formula>0</formula>
    </cfRule>
  </conditionalFormatting>
  <conditionalFormatting sqref="A3:G3">
    <cfRule type="expression" dxfId="4087" priority="800" stopIfTrue="1">
      <formula>$IT4&lt;$IS$2</formula>
    </cfRule>
  </conditionalFormatting>
  <conditionalFormatting sqref="A3:G3">
    <cfRule type="expression" dxfId="4086" priority="799" stopIfTrue="1">
      <formula>#REF!&lt;$IS$2</formula>
    </cfRule>
  </conditionalFormatting>
  <conditionalFormatting sqref="A3:G3">
    <cfRule type="cellIs" dxfId="4085" priority="798" stopIfTrue="1" operator="equal">
      <formula>0</formula>
    </cfRule>
  </conditionalFormatting>
  <conditionalFormatting sqref="A3:G3">
    <cfRule type="expression" dxfId="4084" priority="797" stopIfTrue="1">
      <formula>$IT4&lt;$IS$2</formula>
    </cfRule>
  </conditionalFormatting>
  <conditionalFormatting sqref="A3:G3">
    <cfRule type="cellIs" dxfId="4083" priority="796" stopIfTrue="1" operator="equal">
      <formula>0</formula>
    </cfRule>
  </conditionalFormatting>
  <conditionalFormatting sqref="A3:G3">
    <cfRule type="expression" dxfId="4082" priority="795" stopIfTrue="1">
      <formula>#REF!&lt;$IS$2</formula>
    </cfRule>
  </conditionalFormatting>
  <conditionalFormatting sqref="A3:G3">
    <cfRule type="expression" dxfId="4081" priority="794" stopIfTrue="1">
      <formula>$IT4&lt;$IS$2</formula>
    </cfRule>
  </conditionalFormatting>
  <conditionalFormatting sqref="A3:G3">
    <cfRule type="expression" dxfId="4080" priority="793" stopIfTrue="1">
      <formula>$IT4&lt;$IS$2</formula>
    </cfRule>
  </conditionalFormatting>
  <conditionalFormatting sqref="A3:G3">
    <cfRule type="cellIs" dxfId="4079" priority="792" stopIfTrue="1" operator="equal">
      <formula>0</formula>
    </cfRule>
  </conditionalFormatting>
  <conditionalFormatting sqref="A3:G3">
    <cfRule type="expression" dxfId="4078" priority="791" stopIfTrue="1">
      <formula>$IT4&lt;$IS$2</formula>
    </cfRule>
  </conditionalFormatting>
  <conditionalFormatting sqref="D3:G3">
    <cfRule type="cellIs" dxfId="4077" priority="790" stopIfTrue="1" operator="equal">
      <formula>0</formula>
    </cfRule>
  </conditionalFormatting>
  <conditionalFormatting sqref="D3:G3">
    <cfRule type="expression" dxfId="4076" priority="789" stopIfTrue="1">
      <formula>$IT4&lt;$IS$2</formula>
    </cfRule>
  </conditionalFormatting>
  <conditionalFormatting sqref="D3:G3">
    <cfRule type="expression" dxfId="4075" priority="788" stopIfTrue="1">
      <formula>$IT4&lt;$IS$2</formula>
    </cfRule>
  </conditionalFormatting>
  <conditionalFormatting sqref="A3:G3">
    <cfRule type="cellIs" dxfId="4074" priority="787" stopIfTrue="1" operator="equal">
      <formula>0</formula>
    </cfRule>
  </conditionalFormatting>
  <conditionalFormatting sqref="A3:G3">
    <cfRule type="expression" dxfId="4073" priority="786" stopIfTrue="1">
      <formula>$IT4&lt;$IS$2</formula>
    </cfRule>
  </conditionalFormatting>
  <conditionalFormatting sqref="A3:G3">
    <cfRule type="expression" dxfId="4072" priority="785" stopIfTrue="1">
      <formula>$IT4&lt;$IS$2</formula>
    </cfRule>
  </conditionalFormatting>
  <conditionalFormatting sqref="A3:G3">
    <cfRule type="expression" dxfId="4071" priority="784" stopIfTrue="1">
      <formula>$IT4&lt;$IS$2</formula>
    </cfRule>
  </conditionalFormatting>
  <conditionalFormatting sqref="A3:G3">
    <cfRule type="cellIs" dxfId="4070" priority="783" stopIfTrue="1" operator="equal">
      <formula>0</formula>
    </cfRule>
  </conditionalFormatting>
  <conditionalFormatting sqref="A3:G3">
    <cfRule type="expression" dxfId="4069" priority="782" stopIfTrue="1">
      <formula>$IT4&lt;$IS$2</formula>
    </cfRule>
  </conditionalFormatting>
  <conditionalFormatting sqref="A3:G3">
    <cfRule type="expression" dxfId="4068" priority="781" stopIfTrue="1">
      <formula>$IT4&lt;$IS$2</formula>
    </cfRule>
  </conditionalFormatting>
  <conditionalFormatting sqref="A3:G3">
    <cfRule type="cellIs" dxfId="4067" priority="780" stopIfTrue="1" operator="equal">
      <formula>0</formula>
    </cfRule>
  </conditionalFormatting>
  <conditionalFormatting sqref="A3:G3">
    <cfRule type="expression" dxfId="4066" priority="779" stopIfTrue="1">
      <formula>$IT4&lt;$IS$2</formula>
    </cfRule>
  </conditionalFormatting>
  <conditionalFormatting sqref="A3:G3">
    <cfRule type="expression" dxfId="4065" priority="778" stopIfTrue="1">
      <formula>$IT4&lt;$IS$2</formula>
    </cfRule>
  </conditionalFormatting>
  <conditionalFormatting sqref="A3:G3">
    <cfRule type="cellIs" dxfId="4064" priority="777" stopIfTrue="1" operator="equal">
      <formula>0</formula>
    </cfRule>
  </conditionalFormatting>
  <conditionalFormatting sqref="A3:G3">
    <cfRule type="expression" dxfId="4063" priority="776" stopIfTrue="1">
      <formula>#REF!&lt;$IS$2</formula>
    </cfRule>
  </conditionalFormatting>
  <conditionalFormatting sqref="A3:G3">
    <cfRule type="expression" dxfId="4062" priority="775" stopIfTrue="1">
      <formula>#REF!&lt;$IS$2</formula>
    </cfRule>
  </conditionalFormatting>
  <conditionalFormatting sqref="A3:G3">
    <cfRule type="cellIs" dxfId="4061" priority="774" stopIfTrue="1" operator="equal">
      <formula>0</formula>
    </cfRule>
  </conditionalFormatting>
  <conditionalFormatting sqref="A3:G3">
    <cfRule type="expression" dxfId="4060" priority="773" stopIfTrue="1">
      <formula>#REF!&lt;$IS$2</formula>
    </cfRule>
  </conditionalFormatting>
  <conditionalFormatting sqref="A3:G3">
    <cfRule type="expression" dxfId="4059" priority="772" stopIfTrue="1">
      <formula>#REF!&lt;$IS$2</formula>
    </cfRule>
  </conditionalFormatting>
  <conditionalFormatting sqref="A3:G3">
    <cfRule type="cellIs" dxfId="4058" priority="771" stopIfTrue="1" operator="equal">
      <formula>0</formula>
    </cfRule>
  </conditionalFormatting>
  <conditionalFormatting sqref="A3:G3">
    <cfRule type="expression" dxfId="4057" priority="770" stopIfTrue="1">
      <formula>#REF!&lt;$IS$2</formula>
    </cfRule>
  </conditionalFormatting>
  <conditionalFormatting sqref="A3:G3">
    <cfRule type="expression" dxfId="4056" priority="769" stopIfTrue="1">
      <formula>#REF!&lt;$IS$2</formula>
    </cfRule>
  </conditionalFormatting>
  <conditionalFormatting sqref="A3:G3">
    <cfRule type="cellIs" dxfId="4055" priority="768" stopIfTrue="1" operator="equal">
      <formula>0</formula>
    </cfRule>
  </conditionalFormatting>
  <conditionalFormatting sqref="A3:G3">
    <cfRule type="expression" dxfId="4054" priority="767" stopIfTrue="1">
      <formula>#REF!&lt;$IS$2</formula>
    </cfRule>
  </conditionalFormatting>
  <conditionalFormatting sqref="A3:G3">
    <cfRule type="expression" dxfId="4053" priority="766" stopIfTrue="1">
      <formula>#REF!&lt;$IS$2</formula>
    </cfRule>
  </conditionalFormatting>
  <conditionalFormatting sqref="A3:G3">
    <cfRule type="cellIs" dxfId="4052" priority="765" stopIfTrue="1" operator="equal">
      <formula>0</formula>
    </cfRule>
  </conditionalFormatting>
  <conditionalFormatting sqref="A3:G3">
    <cfRule type="expression" dxfId="4051" priority="764" stopIfTrue="1">
      <formula>$IT4&lt;$IS$2</formula>
    </cfRule>
  </conditionalFormatting>
  <conditionalFormatting sqref="A3:G3">
    <cfRule type="expression" dxfId="4050" priority="763" stopIfTrue="1">
      <formula>$IT4&lt;$IS$2</formula>
    </cfRule>
  </conditionalFormatting>
  <conditionalFormatting sqref="A3:G3">
    <cfRule type="expression" dxfId="4049" priority="762" stopIfTrue="1">
      <formula>$IT4&lt;$IS$2</formula>
    </cfRule>
  </conditionalFormatting>
  <conditionalFormatting sqref="A3:G3">
    <cfRule type="cellIs" dxfId="4048" priority="761" stopIfTrue="1" operator="equal">
      <formula>0</formula>
    </cfRule>
  </conditionalFormatting>
  <conditionalFormatting sqref="A3:G3">
    <cfRule type="expression" dxfId="4047" priority="760" stopIfTrue="1">
      <formula>$IT4&lt;$IS$2</formula>
    </cfRule>
  </conditionalFormatting>
  <conditionalFormatting sqref="A3:G3">
    <cfRule type="cellIs" dxfId="4046" priority="759" stopIfTrue="1" operator="equal">
      <formula>0</formula>
    </cfRule>
  </conditionalFormatting>
  <conditionalFormatting sqref="A3:G3">
    <cfRule type="expression" dxfId="4045" priority="758" stopIfTrue="1">
      <formula>$IT4&lt;$IS$2</formula>
    </cfRule>
  </conditionalFormatting>
  <conditionalFormatting sqref="A3:G3">
    <cfRule type="expression" dxfId="4044" priority="757" stopIfTrue="1">
      <formula>$IT4&lt;$IS$2</formula>
    </cfRule>
  </conditionalFormatting>
  <conditionalFormatting sqref="A3:G3">
    <cfRule type="cellIs" dxfId="4043" priority="756" stopIfTrue="1" operator="equal">
      <formula>0</formula>
    </cfRule>
  </conditionalFormatting>
  <conditionalFormatting sqref="A3:G3">
    <cfRule type="expression" dxfId="4042" priority="755" stopIfTrue="1">
      <formula>$IT4&lt;$IS$2</formula>
    </cfRule>
  </conditionalFormatting>
  <conditionalFormatting sqref="A3:G3">
    <cfRule type="cellIs" dxfId="4041" priority="754" stopIfTrue="1" operator="equal">
      <formula>0</formula>
    </cfRule>
  </conditionalFormatting>
  <conditionalFormatting sqref="A3:G3">
    <cfRule type="expression" dxfId="4040" priority="753" stopIfTrue="1">
      <formula>$IT4&lt;$IS$2</formula>
    </cfRule>
  </conditionalFormatting>
  <conditionalFormatting sqref="A3:G3">
    <cfRule type="expression" dxfId="4039" priority="752" stopIfTrue="1">
      <formula>$IT4&lt;$IS$2</formula>
    </cfRule>
  </conditionalFormatting>
  <conditionalFormatting sqref="A3:G3">
    <cfRule type="expression" dxfId="4038" priority="751" stopIfTrue="1">
      <formula>$IT4&lt;$IS$2</formula>
    </cfRule>
  </conditionalFormatting>
  <conditionalFormatting sqref="A3:G3">
    <cfRule type="cellIs" dxfId="4037" priority="750" stopIfTrue="1" operator="equal">
      <formula>0</formula>
    </cfRule>
  </conditionalFormatting>
  <conditionalFormatting sqref="A3:G3">
    <cfRule type="expression" dxfId="4036" priority="749" stopIfTrue="1">
      <formula>$IT4&lt;$IS$2</formula>
    </cfRule>
  </conditionalFormatting>
  <conditionalFormatting sqref="A3:G3">
    <cfRule type="cellIs" dxfId="4035" priority="748" stopIfTrue="1" operator="equal">
      <formula>0</formula>
    </cfRule>
  </conditionalFormatting>
  <conditionalFormatting sqref="A3:G3">
    <cfRule type="expression" dxfId="4034" priority="747" stopIfTrue="1">
      <formula>$IT4&lt;$IS$2</formula>
    </cfRule>
  </conditionalFormatting>
  <conditionalFormatting sqref="A3:G3">
    <cfRule type="expression" dxfId="4033" priority="746" stopIfTrue="1">
      <formula>$IT4&lt;$IS$2</formula>
    </cfRule>
  </conditionalFormatting>
  <conditionalFormatting sqref="A3:G3">
    <cfRule type="cellIs" dxfId="4032" priority="745" stopIfTrue="1" operator="equal">
      <formula>0</formula>
    </cfRule>
  </conditionalFormatting>
  <conditionalFormatting sqref="A3:G3">
    <cfRule type="expression" dxfId="4031" priority="744" stopIfTrue="1">
      <formula>$IT4&lt;$IS$2</formula>
    </cfRule>
  </conditionalFormatting>
  <conditionalFormatting sqref="A3:G3">
    <cfRule type="cellIs" dxfId="4030" priority="743" stopIfTrue="1" operator="equal">
      <formula>0</formula>
    </cfRule>
  </conditionalFormatting>
  <conditionalFormatting sqref="A3:G3">
    <cfRule type="expression" dxfId="4029" priority="742" stopIfTrue="1">
      <formula>$IT4&lt;$IS$2</formula>
    </cfRule>
  </conditionalFormatting>
  <conditionalFormatting sqref="A3:G3">
    <cfRule type="expression" dxfId="4028" priority="741" stopIfTrue="1">
      <formula>$IT4&lt;$IS$2</formula>
    </cfRule>
  </conditionalFormatting>
  <conditionalFormatting sqref="A3:G3">
    <cfRule type="expression" dxfId="4027" priority="740" stopIfTrue="1">
      <formula>$IT4&lt;$IS$2</formula>
    </cfRule>
  </conditionalFormatting>
  <conditionalFormatting sqref="A3:G3">
    <cfRule type="cellIs" dxfId="4026" priority="739" stopIfTrue="1" operator="equal">
      <formula>0</formula>
    </cfRule>
  </conditionalFormatting>
  <conditionalFormatting sqref="A3:G3">
    <cfRule type="expression" dxfId="4025" priority="738" stopIfTrue="1">
      <formula>$IT4&lt;$IS$2</formula>
    </cfRule>
  </conditionalFormatting>
  <conditionalFormatting sqref="A3:G3">
    <cfRule type="cellIs" dxfId="4024" priority="737" stopIfTrue="1" operator="equal">
      <formula>0</formula>
    </cfRule>
  </conditionalFormatting>
  <conditionalFormatting sqref="A3:G3">
    <cfRule type="expression" dxfId="4023" priority="736" stopIfTrue="1">
      <formula>$IT4&lt;$IS$2</formula>
    </cfRule>
  </conditionalFormatting>
  <conditionalFormatting sqref="A3:G3">
    <cfRule type="expression" dxfId="4022" priority="735" stopIfTrue="1">
      <formula>$IT4&lt;$IS$2</formula>
    </cfRule>
  </conditionalFormatting>
  <conditionalFormatting sqref="A3:G3">
    <cfRule type="cellIs" dxfId="4021" priority="734" stopIfTrue="1" operator="equal">
      <formula>0</formula>
    </cfRule>
  </conditionalFormatting>
  <conditionalFormatting sqref="A3:G3">
    <cfRule type="expression" dxfId="4020" priority="733" stopIfTrue="1">
      <formula>$IT4&lt;$IS$2</formula>
    </cfRule>
  </conditionalFormatting>
  <conditionalFormatting sqref="A3:G3">
    <cfRule type="cellIs" dxfId="4019" priority="732" stopIfTrue="1" operator="equal">
      <formula>0</formula>
    </cfRule>
  </conditionalFormatting>
  <conditionalFormatting sqref="A3:G3">
    <cfRule type="expression" dxfId="4018" priority="731" stopIfTrue="1">
      <formula>$IT4&lt;$IS$2</formula>
    </cfRule>
  </conditionalFormatting>
  <conditionalFormatting sqref="A3:G3">
    <cfRule type="expression" dxfId="4017" priority="730" stopIfTrue="1">
      <formula>$IT4&lt;$IS$2</formula>
    </cfRule>
  </conditionalFormatting>
  <conditionalFormatting sqref="A3:G3">
    <cfRule type="expression" dxfId="4016" priority="729" stopIfTrue="1">
      <formula>$IT4&lt;$IS$2</formula>
    </cfRule>
  </conditionalFormatting>
  <conditionalFormatting sqref="A3:G3">
    <cfRule type="cellIs" dxfId="4015" priority="728" stopIfTrue="1" operator="equal">
      <formula>0</formula>
    </cfRule>
  </conditionalFormatting>
  <conditionalFormatting sqref="A3:G3">
    <cfRule type="expression" dxfId="4014" priority="727" stopIfTrue="1">
      <formula>$IT4&lt;$IS$2</formula>
    </cfRule>
  </conditionalFormatting>
  <conditionalFormatting sqref="A3:G3">
    <cfRule type="cellIs" dxfId="4013" priority="726" stopIfTrue="1" operator="equal">
      <formula>0</formula>
    </cfRule>
  </conditionalFormatting>
  <conditionalFormatting sqref="A3:G3">
    <cfRule type="expression" dxfId="4012" priority="725" stopIfTrue="1">
      <formula>$IT4&lt;$IS$2</formula>
    </cfRule>
  </conditionalFormatting>
  <conditionalFormatting sqref="A3:G3">
    <cfRule type="cellIs" dxfId="4011" priority="724" stopIfTrue="1" operator="equal">
      <formula>0</formula>
    </cfRule>
  </conditionalFormatting>
  <conditionalFormatting sqref="A3:G3">
    <cfRule type="expression" dxfId="4010" priority="723" stopIfTrue="1">
      <formula>$IT4&lt;$IS$2</formula>
    </cfRule>
  </conditionalFormatting>
  <conditionalFormatting sqref="A3:G3">
    <cfRule type="cellIs" dxfId="4009" priority="722" stopIfTrue="1" operator="equal">
      <formula>0</formula>
    </cfRule>
  </conditionalFormatting>
  <conditionalFormatting sqref="A3:G3">
    <cfRule type="expression" dxfId="4008" priority="721" stopIfTrue="1">
      <formula>$IT4&lt;$IS$2</formula>
    </cfRule>
  </conditionalFormatting>
  <conditionalFormatting sqref="A3:G3">
    <cfRule type="expression" dxfId="4007" priority="720" stopIfTrue="1">
      <formula>$IT4&lt;$IS$2</formula>
    </cfRule>
  </conditionalFormatting>
  <conditionalFormatting sqref="A3:G3">
    <cfRule type="cellIs" dxfId="4006" priority="719" stopIfTrue="1" operator="equal">
      <formula>0</formula>
    </cfRule>
  </conditionalFormatting>
  <conditionalFormatting sqref="A3:G3">
    <cfRule type="expression" dxfId="4005" priority="718" stopIfTrue="1">
      <formula>#REF!&lt;$IS$2</formula>
    </cfRule>
  </conditionalFormatting>
  <conditionalFormatting sqref="A3:G3">
    <cfRule type="expression" dxfId="4004" priority="717" stopIfTrue="1">
      <formula>#REF!&lt;$IS$2</formula>
    </cfRule>
  </conditionalFormatting>
  <conditionalFormatting sqref="A3:G3">
    <cfRule type="cellIs" dxfId="4003" priority="716" stopIfTrue="1" operator="equal">
      <formula>0</formula>
    </cfRule>
  </conditionalFormatting>
  <conditionalFormatting sqref="A3:G3">
    <cfRule type="expression" dxfId="4002" priority="715" stopIfTrue="1">
      <formula>$IT4&lt;$IS$2</formula>
    </cfRule>
  </conditionalFormatting>
  <conditionalFormatting sqref="A3:G3">
    <cfRule type="cellIs" dxfId="4001" priority="714" stopIfTrue="1" operator="equal">
      <formula>0</formula>
    </cfRule>
  </conditionalFormatting>
  <conditionalFormatting sqref="A3:G3">
    <cfRule type="expression" dxfId="4000" priority="713" stopIfTrue="1">
      <formula>#REF!&lt;$IS$2</formula>
    </cfRule>
  </conditionalFormatting>
  <conditionalFormatting sqref="A3:G3">
    <cfRule type="expression" dxfId="3999" priority="712" stopIfTrue="1">
      <formula>#REF!&lt;$IS$2</formula>
    </cfRule>
  </conditionalFormatting>
  <conditionalFormatting sqref="A3:G3">
    <cfRule type="cellIs" dxfId="3998" priority="711" stopIfTrue="1" operator="equal">
      <formula>0</formula>
    </cfRule>
  </conditionalFormatting>
  <conditionalFormatting sqref="A3:G3">
    <cfRule type="expression" dxfId="3997" priority="710" stopIfTrue="1">
      <formula>#REF!&lt;$IS$2</formula>
    </cfRule>
  </conditionalFormatting>
  <conditionalFormatting sqref="A3:G3">
    <cfRule type="expression" dxfId="3996" priority="709" stopIfTrue="1">
      <formula>#REF!&lt;$IS$2</formula>
    </cfRule>
  </conditionalFormatting>
  <conditionalFormatting sqref="A3:G3">
    <cfRule type="cellIs" dxfId="3995" priority="708" stopIfTrue="1" operator="equal">
      <formula>0</formula>
    </cfRule>
  </conditionalFormatting>
  <conditionalFormatting sqref="A3:G3">
    <cfRule type="expression" dxfId="3994" priority="707" stopIfTrue="1">
      <formula>$IT4&lt;$IS$2</formula>
    </cfRule>
  </conditionalFormatting>
  <conditionalFormatting sqref="A3:G3">
    <cfRule type="expression" dxfId="3993" priority="706" stopIfTrue="1">
      <formula>$IT4&lt;$IS$2</formula>
    </cfRule>
  </conditionalFormatting>
  <conditionalFormatting sqref="A3:G3">
    <cfRule type="cellIs" dxfId="3992" priority="705" stopIfTrue="1" operator="equal">
      <formula>0</formula>
    </cfRule>
  </conditionalFormatting>
  <conditionalFormatting sqref="A3:G3">
    <cfRule type="expression" dxfId="3991" priority="704" stopIfTrue="1">
      <formula>$IT4&lt;$IS$2</formula>
    </cfRule>
  </conditionalFormatting>
  <conditionalFormatting sqref="A3:G3">
    <cfRule type="cellIs" dxfId="3990" priority="703" stopIfTrue="1" operator="equal">
      <formula>0</formula>
    </cfRule>
  </conditionalFormatting>
  <conditionalFormatting sqref="A3:G3">
    <cfRule type="expression" dxfId="3989" priority="702" stopIfTrue="1">
      <formula>$IT4&lt;$IS$2</formula>
    </cfRule>
  </conditionalFormatting>
  <conditionalFormatting sqref="A3:G3">
    <cfRule type="expression" dxfId="3988" priority="701" stopIfTrue="1">
      <formula>$IT4&lt;$IS$2</formula>
    </cfRule>
  </conditionalFormatting>
  <conditionalFormatting sqref="A3:G3">
    <cfRule type="cellIs" dxfId="3987" priority="700" stopIfTrue="1" operator="equal">
      <formula>0</formula>
    </cfRule>
  </conditionalFormatting>
  <conditionalFormatting sqref="A3:G3">
    <cfRule type="expression" dxfId="3986" priority="699" stopIfTrue="1">
      <formula>$IT4&lt;$IS$2</formula>
    </cfRule>
  </conditionalFormatting>
  <conditionalFormatting sqref="A3:G3">
    <cfRule type="expression" dxfId="3985" priority="698" stopIfTrue="1">
      <formula>$IT4&lt;$IS$2</formula>
    </cfRule>
  </conditionalFormatting>
  <conditionalFormatting sqref="A3:G3">
    <cfRule type="cellIs" dxfId="3984" priority="697" stopIfTrue="1" operator="equal">
      <formula>0</formula>
    </cfRule>
  </conditionalFormatting>
  <conditionalFormatting sqref="A3:G3">
    <cfRule type="expression" dxfId="3983" priority="696" stopIfTrue="1">
      <formula>$IT4&lt;$IS$2</formula>
    </cfRule>
  </conditionalFormatting>
  <conditionalFormatting sqref="A3:G3">
    <cfRule type="expression" dxfId="3982" priority="695" stopIfTrue="1">
      <formula>$IT4&lt;$IS$2</formula>
    </cfRule>
  </conditionalFormatting>
  <conditionalFormatting sqref="A3:G3">
    <cfRule type="cellIs" dxfId="3981" priority="694" stopIfTrue="1" operator="equal">
      <formula>0</formula>
    </cfRule>
  </conditionalFormatting>
  <conditionalFormatting sqref="A3:G3">
    <cfRule type="expression" dxfId="3980" priority="693" stopIfTrue="1">
      <formula>$IT4&lt;$IS$2</formula>
    </cfRule>
  </conditionalFormatting>
  <conditionalFormatting sqref="A3:G3">
    <cfRule type="expression" dxfId="3979" priority="692" stopIfTrue="1">
      <formula>$IT4&lt;$IS$2</formula>
    </cfRule>
  </conditionalFormatting>
  <conditionalFormatting sqref="A3:G3">
    <cfRule type="cellIs" dxfId="3978" priority="691" stopIfTrue="1" operator="equal">
      <formula>0</formula>
    </cfRule>
  </conditionalFormatting>
  <conditionalFormatting sqref="A3:G3">
    <cfRule type="expression" dxfId="3977" priority="690" stopIfTrue="1">
      <formula>$IT4&lt;$IS$2</formula>
    </cfRule>
  </conditionalFormatting>
  <conditionalFormatting sqref="A3:G3">
    <cfRule type="expression" dxfId="3976" priority="689" stopIfTrue="1">
      <formula>$IT4&lt;$IS$2</formula>
    </cfRule>
  </conditionalFormatting>
  <conditionalFormatting sqref="A3:G3">
    <cfRule type="expression" dxfId="3975" priority="688" stopIfTrue="1">
      <formula>$IT4&lt;$IS$2</formula>
    </cfRule>
  </conditionalFormatting>
  <conditionalFormatting sqref="A3:G3">
    <cfRule type="cellIs" dxfId="3974" priority="687" stopIfTrue="1" operator="equal">
      <formula>0</formula>
    </cfRule>
  </conditionalFormatting>
  <conditionalFormatting sqref="A3:G3">
    <cfRule type="expression" dxfId="3973" priority="686" stopIfTrue="1">
      <formula>$IT4&lt;$IS$2</formula>
    </cfRule>
  </conditionalFormatting>
  <conditionalFormatting sqref="A3:G3">
    <cfRule type="cellIs" dxfId="3972" priority="685" stopIfTrue="1" operator="equal">
      <formula>0</formula>
    </cfRule>
  </conditionalFormatting>
  <conditionalFormatting sqref="A3:G3">
    <cfRule type="expression" dxfId="3971" priority="684" stopIfTrue="1">
      <formula>#REF!&lt;$IS$2</formula>
    </cfRule>
  </conditionalFormatting>
  <conditionalFormatting sqref="A3:G3">
    <cfRule type="expression" dxfId="3970" priority="683" stopIfTrue="1">
      <formula>#REF!&lt;$IS$2</formula>
    </cfRule>
  </conditionalFormatting>
  <conditionalFormatting sqref="A3:G3">
    <cfRule type="cellIs" dxfId="3969" priority="682" stopIfTrue="1" operator="equal">
      <formula>0</formula>
    </cfRule>
  </conditionalFormatting>
  <conditionalFormatting sqref="A3:G3">
    <cfRule type="expression" dxfId="3968" priority="681" stopIfTrue="1">
      <formula>$IT4&lt;$IS$2</formula>
    </cfRule>
  </conditionalFormatting>
  <conditionalFormatting sqref="A3:G3">
    <cfRule type="expression" dxfId="3967" priority="680" stopIfTrue="1">
      <formula>$IT4&lt;$IS$2</formula>
    </cfRule>
  </conditionalFormatting>
  <conditionalFormatting sqref="A3:G3">
    <cfRule type="cellIs" dxfId="3966" priority="679" stopIfTrue="1" operator="equal">
      <formula>0</formula>
    </cfRule>
  </conditionalFormatting>
  <conditionalFormatting sqref="A3:G3">
    <cfRule type="expression" dxfId="3965" priority="678" stopIfTrue="1">
      <formula>#REF!&lt;$IS$2</formula>
    </cfRule>
  </conditionalFormatting>
  <conditionalFormatting sqref="A3:G3">
    <cfRule type="expression" dxfId="3964" priority="677" stopIfTrue="1">
      <formula>#REF!&lt;$IS$2</formula>
    </cfRule>
  </conditionalFormatting>
  <conditionalFormatting sqref="A3:G3">
    <cfRule type="cellIs" dxfId="3963" priority="676" stopIfTrue="1" operator="equal">
      <formula>0</formula>
    </cfRule>
  </conditionalFormatting>
  <conditionalFormatting sqref="A3:G3">
    <cfRule type="expression" dxfId="3962" priority="675" stopIfTrue="1">
      <formula>$IT4&lt;$IS$2</formula>
    </cfRule>
  </conditionalFormatting>
  <conditionalFormatting sqref="A3:G3">
    <cfRule type="cellIs" dxfId="3961" priority="674" stopIfTrue="1" operator="equal">
      <formula>0</formula>
    </cfRule>
  </conditionalFormatting>
  <conditionalFormatting sqref="A3:G3">
    <cfRule type="expression" dxfId="3960" priority="673" stopIfTrue="1">
      <formula>$IT4&lt;$IS$2</formula>
    </cfRule>
  </conditionalFormatting>
  <conditionalFormatting sqref="A3:G3">
    <cfRule type="cellIs" dxfId="3959" priority="672" stopIfTrue="1" operator="equal">
      <formula>0</formula>
    </cfRule>
  </conditionalFormatting>
  <conditionalFormatting sqref="A3:G3">
    <cfRule type="expression" dxfId="3958" priority="671" stopIfTrue="1">
      <formula>#REF!&lt;$IS$2</formula>
    </cfRule>
  </conditionalFormatting>
  <conditionalFormatting sqref="A3:G3">
    <cfRule type="cellIs" dxfId="3957" priority="670" stopIfTrue="1" operator="equal">
      <formula>0</formula>
    </cfRule>
  </conditionalFormatting>
  <conditionalFormatting sqref="A3:G3">
    <cfRule type="expression" dxfId="3956" priority="669" stopIfTrue="1">
      <formula>$IT4&lt;$IS$2</formula>
    </cfRule>
  </conditionalFormatting>
  <conditionalFormatting sqref="A3:G3">
    <cfRule type="expression" dxfId="3955" priority="668" stopIfTrue="1">
      <formula>$IT4&lt;$IS$2</formula>
    </cfRule>
  </conditionalFormatting>
  <conditionalFormatting sqref="A3:G3">
    <cfRule type="cellIs" dxfId="3954" priority="667" stopIfTrue="1" operator="equal">
      <formula>0</formula>
    </cfRule>
  </conditionalFormatting>
  <conditionalFormatting sqref="A3:G3">
    <cfRule type="expression" dxfId="3953" priority="666" stopIfTrue="1">
      <formula>$IT4&lt;$IS$2</formula>
    </cfRule>
  </conditionalFormatting>
  <conditionalFormatting sqref="H3">
    <cfRule type="cellIs" dxfId="3952" priority="665" stopIfTrue="1" operator="equal">
      <formula>0</formula>
    </cfRule>
  </conditionalFormatting>
  <conditionalFormatting sqref="H3">
    <cfRule type="expression" dxfId="3951" priority="664" stopIfTrue="1">
      <formula>#REF!&lt;$IS$2</formula>
    </cfRule>
  </conditionalFormatting>
  <conditionalFormatting sqref="H3">
    <cfRule type="expression" dxfId="3950" priority="663" stopIfTrue="1">
      <formula>#REF!&lt;$IS$2</formula>
    </cfRule>
  </conditionalFormatting>
  <conditionalFormatting sqref="H3">
    <cfRule type="cellIs" dxfId="3949" priority="662" stopIfTrue="1" operator="equal">
      <formula>0</formula>
    </cfRule>
  </conditionalFormatting>
  <conditionalFormatting sqref="H3">
    <cfRule type="expression" dxfId="3948" priority="661" stopIfTrue="1">
      <formula>$IT4&lt;$IS$2</formula>
    </cfRule>
  </conditionalFormatting>
  <conditionalFormatting sqref="H3">
    <cfRule type="cellIs" dxfId="3947" priority="660" stopIfTrue="1" operator="equal">
      <formula>0</formula>
    </cfRule>
  </conditionalFormatting>
  <conditionalFormatting sqref="H3">
    <cfRule type="expression" dxfId="3946" priority="659" stopIfTrue="1">
      <formula>$IT4&lt;$IS$2</formula>
    </cfRule>
  </conditionalFormatting>
  <conditionalFormatting sqref="H3">
    <cfRule type="cellIs" dxfId="3945" priority="658" stopIfTrue="1" operator="equal">
      <formula>0</formula>
    </cfRule>
  </conditionalFormatting>
  <conditionalFormatting sqref="H3">
    <cfRule type="expression" dxfId="3944" priority="657" stopIfTrue="1">
      <formula>#REF!&lt;$IS$2</formula>
    </cfRule>
  </conditionalFormatting>
  <conditionalFormatting sqref="H3">
    <cfRule type="cellIs" dxfId="3943" priority="656" stopIfTrue="1" operator="equal">
      <formula>0</formula>
    </cfRule>
  </conditionalFormatting>
  <conditionalFormatting sqref="H3">
    <cfRule type="expression" dxfId="3942" priority="655" stopIfTrue="1">
      <formula>$IT4&lt;$IS$2</formula>
    </cfRule>
  </conditionalFormatting>
  <conditionalFormatting sqref="H3">
    <cfRule type="expression" dxfId="3941" priority="654" stopIfTrue="1">
      <formula>$IT4&lt;$IS$2</formula>
    </cfRule>
  </conditionalFormatting>
  <conditionalFormatting sqref="H3">
    <cfRule type="cellIs" dxfId="3940" priority="653" stopIfTrue="1" operator="equal">
      <formula>0</formula>
    </cfRule>
  </conditionalFormatting>
  <conditionalFormatting sqref="H3">
    <cfRule type="expression" dxfId="3939" priority="652" stopIfTrue="1">
      <formula>$IT4&lt;$IS$2</formula>
    </cfRule>
  </conditionalFormatting>
  <conditionalFormatting sqref="A3:H3">
    <cfRule type="cellIs" dxfId="3938" priority="651" stopIfTrue="1" operator="equal">
      <formula>0</formula>
    </cfRule>
  </conditionalFormatting>
  <conditionalFormatting sqref="A3:H3">
    <cfRule type="expression" dxfId="3937" priority="650" stopIfTrue="1">
      <formula>$IT4&lt;$IS$2</formula>
    </cfRule>
  </conditionalFormatting>
  <conditionalFormatting sqref="A3:H3">
    <cfRule type="expression" dxfId="3936" priority="649" stopIfTrue="1">
      <formula>$IT4&lt;$IS$2</formula>
    </cfRule>
  </conditionalFormatting>
  <conditionalFormatting sqref="A3:H3">
    <cfRule type="cellIs" dxfId="3935" priority="648" stopIfTrue="1" operator="equal">
      <formula>0</formula>
    </cfRule>
  </conditionalFormatting>
  <conditionalFormatting sqref="A3:H3">
    <cfRule type="expression" dxfId="3934" priority="647" stopIfTrue="1">
      <formula>$IT4&lt;$IS$2</formula>
    </cfRule>
  </conditionalFormatting>
  <conditionalFormatting sqref="A3:H3">
    <cfRule type="expression" dxfId="3933" priority="646" stopIfTrue="1">
      <formula>$IT4&lt;$IS$2</formula>
    </cfRule>
  </conditionalFormatting>
  <conditionalFormatting sqref="A3:H3">
    <cfRule type="cellIs" dxfId="3932" priority="645" stopIfTrue="1" operator="equal">
      <formula>0</formula>
    </cfRule>
  </conditionalFormatting>
  <conditionalFormatting sqref="A3:H3">
    <cfRule type="expression" dxfId="3931" priority="644" stopIfTrue="1">
      <formula>$IT4&lt;$IS$2</formula>
    </cfRule>
  </conditionalFormatting>
  <conditionalFormatting sqref="A3:H3">
    <cfRule type="expression" dxfId="3930" priority="643" stopIfTrue="1">
      <formula>$IT4&lt;$IS$2</formula>
    </cfRule>
  </conditionalFormatting>
  <conditionalFormatting sqref="A3:H3">
    <cfRule type="cellIs" dxfId="3929" priority="642" stopIfTrue="1" operator="equal">
      <formula>0</formula>
    </cfRule>
  </conditionalFormatting>
  <conditionalFormatting sqref="A3:H3">
    <cfRule type="expression" dxfId="3928" priority="641" stopIfTrue="1">
      <formula>$IT4&lt;$IS$2</formula>
    </cfRule>
  </conditionalFormatting>
  <conditionalFormatting sqref="A3:H3">
    <cfRule type="expression" dxfId="3927" priority="640" stopIfTrue="1">
      <formula>$IT4&lt;$IS$2</formula>
    </cfRule>
  </conditionalFormatting>
  <conditionalFormatting sqref="A3:H3">
    <cfRule type="cellIs" dxfId="3926" priority="639" stopIfTrue="1" operator="equal">
      <formula>0</formula>
    </cfRule>
  </conditionalFormatting>
  <conditionalFormatting sqref="A3:H3">
    <cfRule type="expression" dxfId="3925" priority="638" stopIfTrue="1">
      <formula>$IT4&lt;$IS$2</formula>
    </cfRule>
  </conditionalFormatting>
  <conditionalFormatting sqref="A3:H3">
    <cfRule type="expression" dxfId="3924" priority="637" stopIfTrue="1">
      <formula>$IT4&lt;$IS$2</formula>
    </cfRule>
  </conditionalFormatting>
  <conditionalFormatting sqref="A3:H3">
    <cfRule type="cellIs" dxfId="3923" priority="636" stopIfTrue="1" operator="equal">
      <formula>0</formula>
    </cfRule>
  </conditionalFormatting>
  <conditionalFormatting sqref="A3:H3">
    <cfRule type="expression" dxfId="3922" priority="635" stopIfTrue="1">
      <formula>$IT4&lt;$IS$2</formula>
    </cfRule>
  </conditionalFormatting>
  <conditionalFormatting sqref="A3:H3">
    <cfRule type="expression" dxfId="3921" priority="634" stopIfTrue="1">
      <formula>$IT4&lt;$IS$2</formula>
    </cfRule>
  </conditionalFormatting>
  <conditionalFormatting sqref="A3:H3">
    <cfRule type="cellIs" dxfId="3920" priority="633" stopIfTrue="1" operator="equal">
      <formula>0</formula>
    </cfRule>
  </conditionalFormatting>
  <conditionalFormatting sqref="A3:H3">
    <cfRule type="expression" dxfId="3919" priority="632" stopIfTrue="1">
      <formula>$IT4&lt;$IS$2</formula>
    </cfRule>
  </conditionalFormatting>
  <conditionalFormatting sqref="A3:H3">
    <cfRule type="expression" dxfId="3918" priority="631" stopIfTrue="1">
      <formula>$IT4&lt;$IS$2</formula>
    </cfRule>
  </conditionalFormatting>
  <conditionalFormatting sqref="A3:G3">
    <cfRule type="cellIs" dxfId="3917" priority="630" stopIfTrue="1" operator="equal">
      <formula>0</formula>
    </cfRule>
  </conditionalFormatting>
  <conditionalFormatting sqref="A3:G3">
    <cfRule type="expression" dxfId="3916" priority="629" stopIfTrue="1">
      <formula>$IT4&lt;$IS$2</formula>
    </cfRule>
  </conditionalFormatting>
  <conditionalFormatting sqref="A3:G3">
    <cfRule type="expression" dxfId="3915" priority="628" stopIfTrue="1">
      <formula>$IT4&lt;$IS$2</formula>
    </cfRule>
  </conditionalFormatting>
  <conditionalFormatting sqref="A3:G3">
    <cfRule type="cellIs" dxfId="3914" priority="627" stopIfTrue="1" operator="equal">
      <formula>0</formula>
    </cfRule>
  </conditionalFormatting>
  <conditionalFormatting sqref="A3:G3">
    <cfRule type="expression" dxfId="3913" priority="626" stopIfTrue="1">
      <formula>$IT4&lt;$IS$2</formula>
    </cfRule>
  </conditionalFormatting>
  <conditionalFormatting sqref="A3:G3">
    <cfRule type="expression" dxfId="3912" priority="625" stopIfTrue="1">
      <formula>$IT4&lt;$IS$2</formula>
    </cfRule>
  </conditionalFormatting>
  <conditionalFormatting sqref="A3:G3">
    <cfRule type="cellIs" dxfId="3911" priority="624" stopIfTrue="1" operator="equal">
      <formula>0</formula>
    </cfRule>
  </conditionalFormatting>
  <conditionalFormatting sqref="A3:G3">
    <cfRule type="expression" dxfId="3910" priority="623" stopIfTrue="1">
      <formula>#REF!&lt;$IS$2</formula>
    </cfRule>
  </conditionalFormatting>
  <conditionalFormatting sqref="A3:G3">
    <cfRule type="expression" dxfId="3909" priority="622" stopIfTrue="1">
      <formula>#REF!&lt;$IS$2</formula>
    </cfRule>
  </conditionalFormatting>
  <conditionalFormatting sqref="A3:G3">
    <cfRule type="cellIs" dxfId="3908" priority="621" stopIfTrue="1" operator="equal">
      <formula>0</formula>
    </cfRule>
  </conditionalFormatting>
  <conditionalFormatting sqref="A3:G3">
    <cfRule type="expression" dxfId="3907" priority="620" stopIfTrue="1">
      <formula>$IT4&lt;$IS$2</formula>
    </cfRule>
  </conditionalFormatting>
  <conditionalFormatting sqref="A3:G3">
    <cfRule type="expression" dxfId="3906" priority="619" stopIfTrue="1">
      <formula>$IT4&lt;$IS$2</formula>
    </cfRule>
  </conditionalFormatting>
  <conditionalFormatting sqref="A3:G3">
    <cfRule type="cellIs" dxfId="3905" priority="618" stopIfTrue="1" operator="equal">
      <formula>0</formula>
    </cfRule>
  </conditionalFormatting>
  <conditionalFormatting sqref="A3:G3">
    <cfRule type="expression" dxfId="3904" priority="617" stopIfTrue="1">
      <formula>#REF!&lt;$IS$2</formula>
    </cfRule>
  </conditionalFormatting>
  <conditionalFormatting sqref="A3:G3">
    <cfRule type="cellIs" dxfId="3903" priority="616" stopIfTrue="1" operator="equal">
      <formula>0</formula>
    </cfRule>
  </conditionalFormatting>
  <conditionalFormatting sqref="A3:G3">
    <cfRule type="expression" dxfId="3902" priority="615" stopIfTrue="1">
      <formula>$IT4&lt;$IS$2</formula>
    </cfRule>
  </conditionalFormatting>
  <conditionalFormatting sqref="A3:H3">
    <cfRule type="cellIs" dxfId="3901" priority="614" stopIfTrue="1" operator="equal">
      <formula>0</formula>
    </cfRule>
  </conditionalFormatting>
  <conditionalFormatting sqref="A3:H3">
    <cfRule type="expression" dxfId="3900" priority="613" stopIfTrue="1">
      <formula>#REF!&lt;$IS$2</formula>
    </cfRule>
  </conditionalFormatting>
  <conditionalFormatting sqref="A3:H3">
    <cfRule type="cellIs" dxfId="3899" priority="612" stopIfTrue="1" operator="equal">
      <formula>0</formula>
    </cfRule>
  </conditionalFormatting>
  <conditionalFormatting sqref="A3:H3">
    <cfRule type="expression" dxfId="3898" priority="611" stopIfTrue="1">
      <formula>$IT4&lt;$IS$2</formula>
    </cfRule>
  </conditionalFormatting>
  <conditionalFormatting sqref="A3:H3">
    <cfRule type="cellIs" dxfId="3897" priority="610" stopIfTrue="1" operator="equal">
      <formula>0</formula>
    </cfRule>
  </conditionalFormatting>
  <conditionalFormatting sqref="A3:H3">
    <cfRule type="expression" dxfId="3896" priority="609" stopIfTrue="1">
      <formula>#REF!&lt;$IL$2</formula>
    </cfRule>
  </conditionalFormatting>
  <conditionalFormatting sqref="A3:H3">
    <cfRule type="expression" dxfId="3895" priority="608" stopIfTrue="1">
      <formula>$IT4&lt;$IS$2</formula>
    </cfRule>
  </conditionalFormatting>
  <conditionalFormatting sqref="A3:H3">
    <cfRule type="cellIs" dxfId="3894" priority="607" stopIfTrue="1" operator="equal">
      <formula>0</formula>
    </cfRule>
  </conditionalFormatting>
  <conditionalFormatting sqref="A3:H3">
    <cfRule type="expression" dxfId="3893" priority="606" stopIfTrue="1">
      <formula>#REF!&lt;$IS$2</formula>
    </cfRule>
  </conditionalFormatting>
  <conditionalFormatting sqref="A3:H3">
    <cfRule type="cellIs" dxfId="3892" priority="605" stopIfTrue="1" operator="equal">
      <formula>0</formula>
    </cfRule>
  </conditionalFormatting>
  <conditionalFormatting sqref="A3:H3">
    <cfRule type="expression" dxfId="3891" priority="604" stopIfTrue="1">
      <formula>$IT4&lt;$IS$2</formula>
    </cfRule>
  </conditionalFormatting>
  <conditionalFormatting sqref="A3:H3">
    <cfRule type="cellIs" dxfId="3890" priority="603" stopIfTrue="1" operator="equal">
      <formula>0</formula>
    </cfRule>
  </conditionalFormatting>
  <conditionalFormatting sqref="A3:H3">
    <cfRule type="expression" dxfId="3889" priority="602" stopIfTrue="1">
      <formula>$IT4&lt;$IS$2</formula>
    </cfRule>
  </conditionalFormatting>
  <conditionalFormatting sqref="A3:H3">
    <cfRule type="cellIs" dxfId="3888" priority="601" stopIfTrue="1" operator="equal">
      <formula>0</formula>
    </cfRule>
  </conditionalFormatting>
  <conditionalFormatting sqref="A3:H3">
    <cfRule type="expression" dxfId="3887" priority="600" stopIfTrue="1">
      <formula>$IT4&lt;$IS$2</formula>
    </cfRule>
  </conditionalFormatting>
  <conditionalFormatting sqref="A3:H3">
    <cfRule type="cellIs" dxfId="3886" priority="599" stopIfTrue="1" operator="equal">
      <formula>0</formula>
    </cfRule>
  </conditionalFormatting>
  <conditionalFormatting sqref="A3:H3">
    <cfRule type="expression" dxfId="3885" priority="598" stopIfTrue="1">
      <formula>#REF!&lt;$IS$2</formula>
    </cfRule>
  </conditionalFormatting>
  <conditionalFormatting sqref="A3:H3">
    <cfRule type="cellIs" dxfId="3884" priority="597" stopIfTrue="1" operator="equal">
      <formula>0</formula>
    </cfRule>
  </conditionalFormatting>
  <conditionalFormatting sqref="A3:H3">
    <cfRule type="expression" dxfId="3883" priority="596" stopIfTrue="1">
      <formula>$IT4&lt;$IS$2</formula>
    </cfRule>
  </conditionalFormatting>
  <conditionalFormatting sqref="A3:H3">
    <cfRule type="cellIs" dxfId="3882" priority="595" stopIfTrue="1" operator="equal">
      <formula>0</formula>
    </cfRule>
  </conditionalFormatting>
  <conditionalFormatting sqref="A3:H3">
    <cfRule type="expression" dxfId="3881" priority="594" stopIfTrue="1">
      <formula>$IT4&lt;$IS$2</formula>
    </cfRule>
  </conditionalFormatting>
  <conditionalFormatting sqref="A3:H3">
    <cfRule type="expression" dxfId="3880" priority="593" stopIfTrue="1">
      <formula>$IT4&lt;$IS$2</formula>
    </cfRule>
  </conditionalFormatting>
  <conditionalFormatting sqref="A3:H3">
    <cfRule type="cellIs" dxfId="3879" priority="592" stopIfTrue="1" operator="equal">
      <formula>0</formula>
    </cfRule>
  </conditionalFormatting>
  <conditionalFormatting sqref="A3:H3">
    <cfRule type="expression" dxfId="3878" priority="591" stopIfTrue="1">
      <formula>$IT4&lt;$IS$2</formula>
    </cfRule>
  </conditionalFormatting>
  <conditionalFormatting sqref="A3:H3">
    <cfRule type="cellIs" dxfId="3877" priority="590" stopIfTrue="1" operator="equal">
      <formula>0</formula>
    </cfRule>
  </conditionalFormatting>
  <conditionalFormatting sqref="A3:H3">
    <cfRule type="expression" dxfId="3876" priority="589" stopIfTrue="1">
      <formula>$IM4&lt;$IL$2</formula>
    </cfRule>
  </conditionalFormatting>
  <conditionalFormatting sqref="A3:H3">
    <cfRule type="expression" dxfId="3875" priority="588" stopIfTrue="1">
      <formula>$IM4&lt;$IL$2</formula>
    </cfRule>
  </conditionalFormatting>
  <conditionalFormatting sqref="A3:H3">
    <cfRule type="expression" dxfId="3874" priority="587" stopIfTrue="1">
      <formula>$IT4&lt;$IS$2</formula>
    </cfRule>
  </conditionalFormatting>
  <conditionalFormatting sqref="A3:H3">
    <cfRule type="cellIs" dxfId="3873" priority="586" stopIfTrue="1" operator="equal">
      <formula>0</formula>
    </cfRule>
  </conditionalFormatting>
  <conditionalFormatting sqref="A3:H3">
    <cfRule type="expression" dxfId="3872" priority="585" stopIfTrue="1">
      <formula>$IT4&lt;$IS$2</formula>
    </cfRule>
  </conditionalFormatting>
  <conditionalFormatting sqref="A3:H3">
    <cfRule type="cellIs" dxfId="3871" priority="584" stopIfTrue="1" operator="equal">
      <formula>0</formula>
    </cfRule>
  </conditionalFormatting>
  <conditionalFormatting sqref="A3:H3">
    <cfRule type="expression" dxfId="3870" priority="583" stopIfTrue="1">
      <formula>$IT4&lt;$IS$2</formula>
    </cfRule>
  </conditionalFormatting>
  <conditionalFormatting sqref="A3:H3">
    <cfRule type="cellIs" dxfId="3869" priority="582" stopIfTrue="1" operator="equal">
      <formula>0</formula>
    </cfRule>
  </conditionalFormatting>
  <conditionalFormatting sqref="A3:H3">
    <cfRule type="expression" dxfId="3868" priority="581" stopIfTrue="1">
      <formula>$IT4&lt;$IS$2</formula>
    </cfRule>
  </conditionalFormatting>
  <conditionalFormatting sqref="A3:H3">
    <cfRule type="cellIs" dxfId="3867" priority="580" stopIfTrue="1" operator="equal">
      <formula>0</formula>
    </cfRule>
  </conditionalFormatting>
  <conditionalFormatting sqref="A3:H3">
    <cfRule type="expression" dxfId="3866" priority="579" stopIfTrue="1">
      <formula>#REF!&lt;$IS$2</formula>
    </cfRule>
  </conditionalFormatting>
  <conditionalFormatting sqref="A3:H3">
    <cfRule type="cellIs" dxfId="3865" priority="578" stopIfTrue="1" operator="equal">
      <formula>0</formula>
    </cfRule>
  </conditionalFormatting>
  <conditionalFormatting sqref="A3:H3">
    <cfRule type="expression" dxfId="3864" priority="577" stopIfTrue="1">
      <formula>$IT4&lt;$IS$2</formula>
    </cfRule>
  </conditionalFormatting>
  <conditionalFormatting sqref="A3:H3">
    <cfRule type="cellIs" dxfId="3863" priority="576" stopIfTrue="1" operator="equal">
      <formula>0</formula>
    </cfRule>
  </conditionalFormatting>
  <conditionalFormatting sqref="A3:H3">
    <cfRule type="expression" dxfId="3862" priority="575" stopIfTrue="1">
      <formula>$IT4&lt;$IS$2</formula>
    </cfRule>
  </conditionalFormatting>
  <conditionalFormatting sqref="A3:H3">
    <cfRule type="cellIs" dxfId="3861" priority="574" stopIfTrue="1" operator="equal">
      <formula>0</formula>
    </cfRule>
  </conditionalFormatting>
  <conditionalFormatting sqref="A3:H3">
    <cfRule type="expression" dxfId="3860" priority="573" stopIfTrue="1">
      <formula>$IM4&lt;$IL$2</formula>
    </cfRule>
  </conditionalFormatting>
  <conditionalFormatting sqref="A3:H3">
    <cfRule type="cellIs" dxfId="3859" priority="572" stopIfTrue="1" operator="equal">
      <formula>0</formula>
    </cfRule>
  </conditionalFormatting>
  <conditionalFormatting sqref="A3:H3">
    <cfRule type="expression" dxfId="3858" priority="571" stopIfTrue="1">
      <formula>$IT4&lt;$IS$2</formula>
    </cfRule>
  </conditionalFormatting>
  <conditionalFormatting sqref="A3:H3">
    <cfRule type="cellIs" dxfId="3857" priority="570" stopIfTrue="1" operator="equal">
      <formula>0</formula>
    </cfRule>
  </conditionalFormatting>
  <conditionalFormatting sqref="A3:H3">
    <cfRule type="expression" dxfId="3856" priority="569" stopIfTrue="1">
      <formula>$IT4&lt;$IS$2</formula>
    </cfRule>
  </conditionalFormatting>
  <conditionalFormatting sqref="A3:H3">
    <cfRule type="cellIs" dxfId="3855" priority="568" stopIfTrue="1" operator="equal">
      <formula>0</formula>
    </cfRule>
  </conditionalFormatting>
  <conditionalFormatting sqref="A3:H3">
    <cfRule type="expression" dxfId="3854" priority="567" stopIfTrue="1">
      <formula>$IT4&lt;$IS$2</formula>
    </cfRule>
  </conditionalFormatting>
  <conditionalFormatting sqref="A3:H3">
    <cfRule type="expression" dxfId="3853" priority="566" stopIfTrue="1">
      <formula>$IT4&lt;$IS$2</formula>
    </cfRule>
  </conditionalFormatting>
  <conditionalFormatting sqref="A3:H3">
    <cfRule type="cellIs" dxfId="3852" priority="565" stopIfTrue="1" operator="equal">
      <formula>0</formula>
    </cfRule>
  </conditionalFormatting>
  <conditionalFormatting sqref="A3:H3">
    <cfRule type="expression" dxfId="3851" priority="564" stopIfTrue="1">
      <formula>$IT4&lt;$IS$2</formula>
    </cfRule>
  </conditionalFormatting>
  <conditionalFormatting sqref="C3">
    <cfRule type="expression" dxfId="3850" priority="563" stopIfTrue="1">
      <formula>$IT4&lt;$IS$2</formula>
    </cfRule>
  </conditionalFormatting>
  <conditionalFormatting sqref="C3">
    <cfRule type="cellIs" dxfId="3849" priority="562" stopIfTrue="1" operator="equal">
      <formula>0</formula>
    </cfRule>
  </conditionalFormatting>
  <conditionalFormatting sqref="C3">
    <cfRule type="expression" dxfId="3848" priority="561" stopIfTrue="1">
      <formula>$IT4&lt;$IS$2</formula>
    </cfRule>
  </conditionalFormatting>
  <conditionalFormatting sqref="A3:H3">
    <cfRule type="cellIs" dxfId="3847" priority="560" stopIfTrue="1" operator="equal">
      <formula>0</formula>
    </cfRule>
  </conditionalFormatting>
  <conditionalFormatting sqref="A3:H3">
    <cfRule type="expression" dxfId="3846" priority="559" stopIfTrue="1">
      <formula>$IT4&lt;$IS$2</formula>
    </cfRule>
  </conditionalFormatting>
  <conditionalFormatting sqref="A3:H3">
    <cfRule type="expression" dxfId="3845" priority="558" stopIfTrue="1">
      <formula>$IT4&lt;$IS$2</formula>
    </cfRule>
  </conditionalFormatting>
  <conditionalFormatting sqref="A3:H3">
    <cfRule type="cellIs" dxfId="3844" priority="557" stopIfTrue="1" operator="equal">
      <formula>0</formula>
    </cfRule>
  </conditionalFormatting>
  <conditionalFormatting sqref="A3:H3">
    <cfRule type="expression" dxfId="3843" priority="556" stopIfTrue="1">
      <formula>$IT4&lt;$IS$2</formula>
    </cfRule>
  </conditionalFormatting>
  <conditionalFormatting sqref="A3:H3">
    <cfRule type="expression" dxfId="3842" priority="555" stopIfTrue="1">
      <formula>$IT4&lt;$IS$2</formula>
    </cfRule>
  </conditionalFormatting>
  <conditionalFormatting sqref="A3:H3">
    <cfRule type="cellIs" dxfId="3841" priority="554" stopIfTrue="1" operator="equal">
      <formula>0</formula>
    </cfRule>
  </conditionalFormatting>
  <conditionalFormatting sqref="A3:H3">
    <cfRule type="expression" dxfId="3840" priority="553" stopIfTrue="1">
      <formula>$IT4&lt;$IS$2</formula>
    </cfRule>
  </conditionalFormatting>
  <conditionalFormatting sqref="C3">
    <cfRule type="expression" dxfId="3839" priority="552" stopIfTrue="1">
      <formula>$IT4&lt;$IS$2</formula>
    </cfRule>
  </conditionalFormatting>
  <conditionalFormatting sqref="C3">
    <cfRule type="cellIs" dxfId="3838" priority="551" stopIfTrue="1" operator="equal">
      <formula>0</formula>
    </cfRule>
  </conditionalFormatting>
  <conditionalFormatting sqref="C3">
    <cfRule type="expression" dxfId="3837" priority="550" stopIfTrue="1">
      <formula>$IT4&lt;$IS$2</formula>
    </cfRule>
  </conditionalFormatting>
  <conditionalFormatting sqref="A3:H3">
    <cfRule type="cellIs" dxfId="3836" priority="549" stopIfTrue="1" operator="equal">
      <formula>0</formula>
    </cfRule>
  </conditionalFormatting>
  <conditionalFormatting sqref="A3:H3">
    <cfRule type="expression" dxfId="3835" priority="548" stopIfTrue="1">
      <formula>$IT4&lt;$IS$2</formula>
    </cfRule>
  </conditionalFormatting>
  <conditionalFormatting sqref="A3:H3">
    <cfRule type="expression" dxfId="3834" priority="547" stopIfTrue="1">
      <formula>#REF!&lt;$IS$2</formula>
    </cfRule>
  </conditionalFormatting>
  <conditionalFormatting sqref="A3:H3">
    <cfRule type="cellIs" dxfId="3833" priority="546" stopIfTrue="1" operator="equal">
      <formula>0</formula>
    </cfRule>
  </conditionalFormatting>
  <conditionalFormatting sqref="A3:H3">
    <cfRule type="expression" dxfId="3832" priority="545" stopIfTrue="1">
      <formula>$IT4&lt;$IS$2</formula>
    </cfRule>
  </conditionalFormatting>
  <conditionalFormatting sqref="A3:H3">
    <cfRule type="cellIs" dxfId="3831" priority="544" stopIfTrue="1" operator="equal">
      <formula>0</formula>
    </cfRule>
  </conditionalFormatting>
  <conditionalFormatting sqref="A3:H3">
    <cfRule type="expression" dxfId="3830" priority="543" stopIfTrue="1">
      <formula>$IT4&lt;$IS$2</formula>
    </cfRule>
  </conditionalFormatting>
  <conditionalFormatting sqref="A3:H3">
    <cfRule type="cellIs" dxfId="3829" priority="542" stopIfTrue="1" operator="equal">
      <formula>0</formula>
    </cfRule>
  </conditionalFormatting>
  <conditionalFormatting sqref="A3:H3">
    <cfRule type="expression" dxfId="3828" priority="541" stopIfTrue="1">
      <formula>$IT4&lt;$IS$2</formula>
    </cfRule>
  </conditionalFormatting>
  <conditionalFormatting sqref="A3:H3">
    <cfRule type="cellIs" dxfId="3827" priority="540" stopIfTrue="1" operator="equal">
      <formula>0</formula>
    </cfRule>
  </conditionalFormatting>
  <conditionalFormatting sqref="A3:H3">
    <cfRule type="expression" dxfId="3826" priority="539" stopIfTrue="1">
      <formula>#REF!&lt;$IL$2</formula>
    </cfRule>
  </conditionalFormatting>
  <conditionalFormatting sqref="A3:H3">
    <cfRule type="expression" dxfId="3825" priority="538" stopIfTrue="1">
      <formula>$IT4&lt;$IS$2</formula>
    </cfRule>
  </conditionalFormatting>
  <conditionalFormatting sqref="A3:H3">
    <cfRule type="cellIs" dxfId="3824" priority="537" stopIfTrue="1" operator="equal">
      <formula>0</formula>
    </cfRule>
  </conditionalFormatting>
  <conditionalFormatting sqref="A3:H3">
    <cfRule type="cellIs" dxfId="3823" priority="536" stopIfTrue="1" operator="equal">
      <formula>0</formula>
    </cfRule>
  </conditionalFormatting>
  <conditionalFormatting sqref="A3:H3">
    <cfRule type="expression" dxfId="3822" priority="535" stopIfTrue="1">
      <formula>$IT4&lt;$IS$2</formula>
    </cfRule>
  </conditionalFormatting>
  <conditionalFormatting sqref="A3:H3">
    <cfRule type="cellIs" dxfId="3821" priority="534" stopIfTrue="1" operator="equal">
      <formula>0</formula>
    </cfRule>
  </conditionalFormatting>
  <conditionalFormatting sqref="A3:H3">
    <cfRule type="expression" dxfId="3820" priority="533" stopIfTrue="1">
      <formula>$IT4&lt;$IS$2</formula>
    </cfRule>
  </conditionalFormatting>
  <conditionalFormatting sqref="A3:H3">
    <cfRule type="cellIs" dxfId="3819" priority="532" stopIfTrue="1" operator="equal">
      <formula>0</formula>
    </cfRule>
  </conditionalFormatting>
  <conditionalFormatting sqref="A3:H3">
    <cfRule type="expression" dxfId="3818" priority="531" stopIfTrue="1">
      <formula>$IM4&lt;$IL$2</formula>
    </cfRule>
  </conditionalFormatting>
  <conditionalFormatting sqref="A3:H3">
    <cfRule type="expression" dxfId="3817" priority="530" stopIfTrue="1">
      <formula>$IT4&lt;$IS$2</formula>
    </cfRule>
  </conditionalFormatting>
  <conditionalFormatting sqref="A3:H3">
    <cfRule type="cellIs" dxfId="3816" priority="529" stopIfTrue="1" operator="equal">
      <formula>0</formula>
    </cfRule>
  </conditionalFormatting>
  <conditionalFormatting sqref="A3:H3">
    <cfRule type="cellIs" dxfId="3815" priority="528" stopIfTrue="1" operator="equal">
      <formula>0</formula>
    </cfRule>
  </conditionalFormatting>
  <conditionalFormatting sqref="A3:H3">
    <cfRule type="cellIs" dxfId="3814" priority="527" stopIfTrue="1" operator="equal">
      <formula>0</formula>
    </cfRule>
  </conditionalFormatting>
  <conditionalFormatting sqref="A3:H3">
    <cfRule type="expression" dxfId="3813" priority="526" stopIfTrue="1">
      <formula>$IT4&lt;$IS$2</formula>
    </cfRule>
  </conditionalFormatting>
  <conditionalFormatting sqref="D3:G3">
    <cfRule type="expression" dxfId="3812" priority="525" stopIfTrue="1">
      <formula>#REF!&lt;$IS$2</formula>
    </cfRule>
  </conditionalFormatting>
  <conditionalFormatting sqref="D3:G3">
    <cfRule type="cellIs" dxfId="3811" priority="524" stopIfTrue="1" operator="equal">
      <formula>0</formula>
    </cfRule>
  </conditionalFormatting>
  <conditionalFormatting sqref="D3:G3">
    <cfRule type="expression" dxfId="3810" priority="523" stopIfTrue="1">
      <formula>$IT4&lt;$IS$2</formula>
    </cfRule>
  </conditionalFormatting>
  <conditionalFormatting sqref="A3:H3">
    <cfRule type="cellIs" dxfId="3809" priority="522" stopIfTrue="1" operator="equal">
      <formula>0</formula>
    </cfRule>
  </conditionalFormatting>
  <conditionalFormatting sqref="A3:H3">
    <cfRule type="expression" dxfId="3808" priority="521" stopIfTrue="1">
      <formula>$IT4&lt;$IS$2</formula>
    </cfRule>
  </conditionalFormatting>
  <conditionalFormatting sqref="D3:G3">
    <cfRule type="expression" dxfId="3807" priority="520" stopIfTrue="1">
      <formula>#REF!&lt;$IS$2</formula>
    </cfRule>
  </conditionalFormatting>
  <conditionalFormatting sqref="D3:G3">
    <cfRule type="cellIs" dxfId="3806" priority="519" stopIfTrue="1" operator="equal">
      <formula>0</formula>
    </cfRule>
  </conditionalFormatting>
  <conditionalFormatting sqref="D3:G3">
    <cfRule type="expression" dxfId="3805" priority="518" stopIfTrue="1">
      <formula>$IT4&lt;$IS$2</formula>
    </cfRule>
  </conditionalFormatting>
  <conditionalFormatting sqref="A3:H3">
    <cfRule type="cellIs" dxfId="3804" priority="517" stopIfTrue="1" operator="equal">
      <formula>0</formula>
    </cfRule>
  </conditionalFormatting>
  <conditionalFormatting sqref="A3:H3">
    <cfRule type="expression" dxfId="3803" priority="516" stopIfTrue="1">
      <formula>$IM4&lt;$IL$2</formula>
    </cfRule>
  </conditionalFormatting>
  <conditionalFormatting sqref="A3:H3">
    <cfRule type="expression" dxfId="3802" priority="515" stopIfTrue="1">
      <formula>$IT4&lt;$IS$2</formula>
    </cfRule>
  </conditionalFormatting>
  <conditionalFormatting sqref="A3:H3">
    <cfRule type="cellIs" dxfId="3801" priority="514" stopIfTrue="1" operator="equal">
      <formula>0</formula>
    </cfRule>
  </conditionalFormatting>
  <conditionalFormatting sqref="A3:H3">
    <cfRule type="expression" dxfId="3800" priority="513" stopIfTrue="1">
      <formula>$IT4&lt;$IS$2</formula>
    </cfRule>
  </conditionalFormatting>
  <conditionalFormatting sqref="A3:H3">
    <cfRule type="cellIs" dxfId="3799" priority="512" stopIfTrue="1" operator="equal">
      <formula>0</formula>
    </cfRule>
  </conditionalFormatting>
  <conditionalFormatting sqref="A3:H3">
    <cfRule type="expression" dxfId="3798" priority="511" stopIfTrue="1">
      <formula>$IT4&lt;$IS$2</formula>
    </cfRule>
  </conditionalFormatting>
  <conditionalFormatting sqref="A3:H3">
    <cfRule type="expression" dxfId="3797" priority="510" stopIfTrue="1">
      <formula>$IT4&lt;$IS$2</formula>
    </cfRule>
  </conditionalFormatting>
  <conditionalFormatting sqref="A3:H3">
    <cfRule type="cellIs" dxfId="3796" priority="509" stopIfTrue="1" operator="equal">
      <formula>0</formula>
    </cfRule>
  </conditionalFormatting>
  <conditionalFormatting sqref="A3:H3">
    <cfRule type="expression" dxfId="3795" priority="508" stopIfTrue="1">
      <formula>$IT4&lt;$IS$2</formula>
    </cfRule>
  </conditionalFormatting>
  <conditionalFormatting sqref="A3:H3">
    <cfRule type="cellIs" dxfId="3794" priority="507" stopIfTrue="1" operator="equal">
      <formula>0</formula>
    </cfRule>
  </conditionalFormatting>
  <conditionalFormatting sqref="A3:H3">
    <cfRule type="expression" dxfId="3793" priority="506" stopIfTrue="1">
      <formula>$IT4&lt;$IS$2</formula>
    </cfRule>
  </conditionalFormatting>
  <conditionalFormatting sqref="A3:H3">
    <cfRule type="cellIs" dxfId="3792" priority="505" stopIfTrue="1" operator="equal">
      <formula>0</formula>
    </cfRule>
  </conditionalFormatting>
  <conditionalFormatting sqref="A3:H3">
    <cfRule type="expression" dxfId="3791" priority="504" stopIfTrue="1">
      <formula>$IT4&lt;$IS$2</formula>
    </cfRule>
  </conditionalFormatting>
  <conditionalFormatting sqref="A3:H3">
    <cfRule type="cellIs" dxfId="3790" priority="503" stopIfTrue="1" operator="equal">
      <formula>0</formula>
    </cfRule>
  </conditionalFormatting>
  <conditionalFormatting sqref="A3:H3">
    <cfRule type="expression" dxfId="3789" priority="502" stopIfTrue="1">
      <formula>$IM4&lt;$IL$2</formula>
    </cfRule>
  </conditionalFormatting>
  <conditionalFormatting sqref="A3:H3">
    <cfRule type="expression" dxfId="3788" priority="501" stopIfTrue="1">
      <formula>$IT4&lt;$IS$2</formula>
    </cfRule>
  </conditionalFormatting>
  <conditionalFormatting sqref="A3:H3">
    <cfRule type="cellIs" dxfId="3787" priority="500" stopIfTrue="1" operator="equal">
      <formula>0</formula>
    </cfRule>
  </conditionalFormatting>
  <conditionalFormatting sqref="A3:H3">
    <cfRule type="cellIs" dxfId="3786" priority="499" stopIfTrue="1" operator="equal">
      <formula>0</formula>
    </cfRule>
  </conditionalFormatting>
  <conditionalFormatting sqref="A3:H3">
    <cfRule type="cellIs" dxfId="3785" priority="498" stopIfTrue="1" operator="equal">
      <formula>0</formula>
    </cfRule>
  </conditionalFormatting>
  <conditionalFormatting sqref="A3:H3">
    <cfRule type="expression" dxfId="3784" priority="497" stopIfTrue="1">
      <formula>$IT4&lt;$IS$2</formula>
    </cfRule>
  </conditionalFormatting>
  <conditionalFormatting sqref="A3:H3">
    <cfRule type="expression" dxfId="3783" priority="496" stopIfTrue="1">
      <formula>#REF!&lt;$IS$2</formula>
    </cfRule>
  </conditionalFormatting>
  <conditionalFormatting sqref="A3:H3">
    <cfRule type="cellIs" dxfId="3782" priority="495" stopIfTrue="1" operator="equal">
      <formula>0</formula>
    </cfRule>
  </conditionalFormatting>
  <conditionalFormatting sqref="A3:H3">
    <cfRule type="expression" dxfId="3781" priority="494" stopIfTrue="1">
      <formula>$IT4&lt;$IS$2</formula>
    </cfRule>
  </conditionalFormatting>
  <conditionalFormatting sqref="D3:G3">
    <cfRule type="expression" dxfId="3780" priority="493" stopIfTrue="1">
      <formula>#REF!&lt;$IS$2</formula>
    </cfRule>
  </conditionalFormatting>
  <conditionalFormatting sqref="D3:G3">
    <cfRule type="cellIs" dxfId="3779" priority="492" stopIfTrue="1" operator="equal">
      <formula>0</formula>
    </cfRule>
  </conditionalFormatting>
  <conditionalFormatting sqref="D3:G3">
    <cfRule type="expression" dxfId="3778" priority="491" stopIfTrue="1">
      <formula>$IT4&lt;$IS$2</formula>
    </cfRule>
  </conditionalFormatting>
  <conditionalFormatting sqref="A3:H3">
    <cfRule type="cellIs" dxfId="3777" priority="490" stopIfTrue="1" operator="equal">
      <formula>0</formula>
    </cfRule>
  </conditionalFormatting>
  <conditionalFormatting sqref="A3:H3">
    <cfRule type="expression" dxfId="3776" priority="489" stopIfTrue="1">
      <formula>$IM4&lt;$IL$2</formula>
    </cfRule>
  </conditionalFormatting>
  <conditionalFormatting sqref="A3:H3">
    <cfRule type="cellIs" dxfId="3775" priority="488" stopIfTrue="1" operator="equal">
      <formula>0</formula>
    </cfRule>
  </conditionalFormatting>
  <conditionalFormatting sqref="A3:H3">
    <cfRule type="expression" dxfId="3774" priority="487" stopIfTrue="1">
      <formula>#REF!&lt;$IS$2</formula>
    </cfRule>
  </conditionalFormatting>
  <conditionalFormatting sqref="A3:H3">
    <cfRule type="cellIs" dxfId="3773" priority="486" stopIfTrue="1" operator="equal">
      <formula>0</formula>
    </cfRule>
  </conditionalFormatting>
  <conditionalFormatting sqref="A3:H3">
    <cfRule type="expression" dxfId="3772" priority="485" stopIfTrue="1">
      <formula>$IT4&lt;$IS$2</formula>
    </cfRule>
  </conditionalFormatting>
  <conditionalFormatting sqref="A3:H3">
    <cfRule type="expression" dxfId="3771" priority="484" stopIfTrue="1">
      <formula>$IT4&lt;$IS$2</formula>
    </cfRule>
  </conditionalFormatting>
  <conditionalFormatting sqref="A3:H3">
    <cfRule type="cellIs" dxfId="3770" priority="483" stopIfTrue="1" operator="equal">
      <formula>0</formula>
    </cfRule>
  </conditionalFormatting>
  <conditionalFormatting sqref="A3:H3">
    <cfRule type="expression" dxfId="3769" priority="482" stopIfTrue="1">
      <formula>$IT4&lt;$IS$2</formula>
    </cfRule>
  </conditionalFormatting>
  <conditionalFormatting sqref="A3:H3">
    <cfRule type="cellIs" dxfId="3768" priority="481" stopIfTrue="1" operator="equal">
      <formula>0</formula>
    </cfRule>
  </conditionalFormatting>
  <conditionalFormatting sqref="A3:H3">
    <cfRule type="expression" dxfId="3767" priority="480" stopIfTrue="1">
      <formula>$IT4&lt;$IS$2</formula>
    </cfRule>
  </conditionalFormatting>
  <conditionalFormatting sqref="A3:H3">
    <cfRule type="cellIs" dxfId="3766" priority="479" stopIfTrue="1" operator="equal">
      <formula>0</formula>
    </cfRule>
  </conditionalFormatting>
  <conditionalFormatting sqref="A3:H3">
    <cfRule type="expression" dxfId="3765" priority="478" stopIfTrue="1">
      <formula>$IT4&lt;$IS$2</formula>
    </cfRule>
  </conditionalFormatting>
  <conditionalFormatting sqref="A3:H3">
    <cfRule type="cellIs" dxfId="3764" priority="477" stopIfTrue="1" operator="equal">
      <formula>0</formula>
    </cfRule>
  </conditionalFormatting>
  <conditionalFormatting sqref="A3:H3">
    <cfRule type="expression" dxfId="3763" priority="476" stopIfTrue="1">
      <formula>$IT4&lt;$IS$2</formula>
    </cfRule>
  </conditionalFormatting>
  <conditionalFormatting sqref="A3:H3">
    <cfRule type="cellIs" dxfId="3762" priority="475" stopIfTrue="1" operator="equal">
      <formula>0</formula>
    </cfRule>
  </conditionalFormatting>
  <conditionalFormatting sqref="A3:H3">
    <cfRule type="expression" dxfId="3761" priority="474" stopIfTrue="1">
      <formula>$IT4&lt;$IS$2</formula>
    </cfRule>
  </conditionalFormatting>
  <conditionalFormatting sqref="A3:H3">
    <cfRule type="cellIs" dxfId="3760" priority="473" stopIfTrue="1" operator="equal">
      <formula>0</formula>
    </cfRule>
  </conditionalFormatting>
  <conditionalFormatting sqref="A3:H3">
    <cfRule type="expression" dxfId="3759" priority="472" stopIfTrue="1">
      <formula>$IT4&lt;$IS$2</formula>
    </cfRule>
  </conditionalFormatting>
  <conditionalFormatting sqref="A3:H3">
    <cfRule type="cellIs" dxfId="3758" priority="471" stopIfTrue="1" operator="equal">
      <formula>0</formula>
    </cfRule>
  </conditionalFormatting>
  <conditionalFormatting sqref="A3:H3">
    <cfRule type="expression" dxfId="3757" priority="470" stopIfTrue="1">
      <formula>$IT4&lt;$IS$2</formula>
    </cfRule>
  </conditionalFormatting>
  <conditionalFormatting sqref="A3:H3">
    <cfRule type="cellIs" dxfId="3756" priority="469" stopIfTrue="1" operator="equal">
      <formula>0</formula>
    </cfRule>
  </conditionalFormatting>
  <conditionalFormatting sqref="A3:H3">
    <cfRule type="expression" dxfId="3755" priority="468" stopIfTrue="1">
      <formula>#REF!&lt;$IL$2</formula>
    </cfRule>
  </conditionalFormatting>
  <conditionalFormatting sqref="A3:H3">
    <cfRule type="expression" dxfId="3754" priority="467" stopIfTrue="1">
      <formula>$IT4&lt;$IS$2</formula>
    </cfRule>
  </conditionalFormatting>
  <conditionalFormatting sqref="A3:H3">
    <cfRule type="cellIs" dxfId="3753" priority="466" stopIfTrue="1" operator="equal">
      <formula>0</formula>
    </cfRule>
  </conditionalFormatting>
  <conditionalFormatting sqref="A3:H3">
    <cfRule type="cellIs" dxfId="3752" priority="465" stopIfTrue="1" operator="equal">
      <formula>0</formula>
    </cfRule>
  </conditionalFormatting>
  <conditionalFormatting sqref="A3:H3">
    <cfRule type="expression" dxfId="3751" priority="464" stopIfTrue="1">
      <formula>$IT4&lt;$IS$2</formula>
    </cfRule>
  </conditionalFormatting>
  <conditionalFormatting sqref="A3:H3">
    <cfRule type="cellIs" dxfId="3750" priority="463" stopIfTrue="1" operator="equal">
      <formula>0</formula>
    </cfRule>
  </conditionalFormatting>
  <conditionalFormatting sqref="A3:H3">
    <cfRule type="expression" dxfId="3749" priority="462" stopIfTrue="1">
      <formula>$IT4&lt;$IS$2</formula>
    </cfRule>
  </conditionalFormatting>
  <conditionalFormatting sqref="A3:H3">
    <cfRule type="cellIs" dxfId="3748" priority="461" stopIfTrue="1" operator="equal">
      <formula>0</formula>
    </cfRule>
  </conditionalFormatting>
  <conditionalFormatting sqref="A3:H3">
    <cfRule type="expression" dxfId="3747" priority="460" stopIfTrue="1">
      <formula>$IM4&lt;$IL$2</formula>
    </cfRule>
  </conditionalFormatting>
  <conditionalFormatting sqref="A3:H3">
    <cfRule type="expression" dxfId="3746" priority="459" stopIfTrue="1">
      <formula>$IT4&lt;$IS$2</formula>
    </cfRule>
  </conditionalFormatting>
  <conditionalFormatting sqref="A3:H3">
    <cfRule type="cellIs" dxfId="3745" priority="458" stopIfTrue="1" operator="equal">
      <formula>0</formula>
    </cfRule>
  </conditionalFormatting>
  <conditionalFormatting sqref="A3:H3">
    <cfRule type="cellIs" dxfId="3744" priority="457" stopIfTrue="1" operator="equal">
      <formula>0</formula>
    </cfRule>
  </conditionalFormatting>
  <conditionalFormatting sqref="A3:H3">
    <cfRule type="expression" dxfId="3743" priority="456" stopIfTrue="1">
      <formula>$IT4&lt;$IS$2</formula>
    </cfRule>
  </conditionalFormatting>
  <conditionalFormatting sqref="A3:H3">
    <cfRule type="expression" dxfId="3742" priority="455" stopIfTrue="1">
      <formula>#REF!&lt;$IS$2</formula>
    </cfRule>
  </conditionalFormatting>
  <conditionalFormatting sqref="A3:H3">
    <cfRule type="cellIs" dxfId="3741" priority="454" stopIfTrue="1" operator="equal">
      <formula>0</formula>
    </cfRule>
  </conditionalFormatting>
  <conditionalFormatting sqref="A3:H3">
    <cfRule type="expression" dxfId="3740" priority="453" stopIfTrue="1">
      <formula>$IT4&lt;$IS$2</formula>
    </cfRule>
  </conditionalFormatting>
  <conditionalFormatting sqref="D3:G3">
    <cfRule type="expression" dxfId="3739" priority="452" stopIfTrue="1">
      <formula>#REF!&lt;$IS$2</formula>
    </cfRule>
  </conditionalFormatting>
  <conditionalFormatting sqref="D3:G3">
    <cfRule type="cellIs" dxfId="3738" priority="451" stopIfTrue="1" operator="equal">
      <formula>0</formula>
    </cfRule>
  </conditionalFormatting>
  <conditionalFormatting sqref="D3:G3">
    <cfRule type="expression" dxfId="3737" priority="450" stopIfTrue="1">
      <formula>$IT4&lt;$IS$2</formula>
    </cfRule>
  </conditionalFormatting>
  <conditionalFormatting sqref="A3:H3">
    <cfRule type="cellIs" dxfId="3736" priority="449" stopIfTrue="1" operator="equal">
      <formula>0</formula>
    </cfRule>
  </conditionalFormatting>
  <conditionalFormatting sqref="A3:H3">
    <cfRule type="expression" dxfId="3735" priority="448" stopIfTrue="1">
      <formula>$IM4&lt;$IL$2</formula>
    </cfRule>
  </conditionalFormatting>
  <conditionalFormatting sqref="A3:H3">
    <cfRule type="cellIs" dxfId="3734" priority="447" stopIfTrue="1" operator="equal">
      <formula>0</formula>
    </cfRule>
  </conditionalFormatting>
  <conditionalFormatting sqref="A3:H3">
    <cfRule type="expression" dxfId="3733" priority="446" stopIfTrue="1">
      <formula>#REF!&lt;$IS$2</formula>
    </cfRule>
  </conditionalFormatting>
  <conditionalFormatting sqref="A3:H3">
    <cfRule type="cellIs" dxfId="3732" priority="445" stopIfTrue="1" operator="equal">
      <formula>0</formula>
    </cfRule>
  </conditionalFormatting>
  <conditionalFormatting sqref="A3:H3">
    <cfRule type="expression" dxfId="3731" priority="444" stopIfTrue="1">
      <formula>$IT4&lt;$IS$2</formula>
    </cfRule>
  </conditionalFormatting>
  <conditionalFormatting sqref="A3:H3">
    <cfRule type="expression" dxfId="3730" priority="443" stopIfTrue="1">
      <formula>$IT4&lt;$IS$2</formula>
    </cfRule>
  </conditionalFormatting>
  <conditionalFormatting sqref="A3:H3">
    <cfRule type="cellIs" dxfId="3729" priority="442" stopIfTrue="1" operator="equal">
      <formula>0</formula>
    </cfRule>
  </conditionalFormatting>
  <conditionalFormatting sqref="A3:H3">
    <cfRule type="expression" dxfId="3728" priority="441" stopIfTrue="1">
      <formula>$IT4&lt;$IS$2</formula>
    </cfRule>
  </conditionalFormatting>
  <conditionalFormatting sqref="A3:H3">
    <cfRule type="cellIs" dxfId="3727" priority="440" stopIfTrue="1" operator="equal">
      <formula>0</formula>
    </cfRule>
  </conditionalFormatting>
  <conditionalFormatting sqref="A3:H3">
    <cfRule type="expression" dxfId="3726" priority="439" stopIfTrue="1">
      <formula>$IT4&lt;$IS$2</formula>
    </cfRule>
  </conditionalFormatting>
  <conditionalFormatting sqref="A3:H3">
    <cfRule type="expression" dxfId="3725" priority="438" stopIfTrue="1">
      <formula>#REF!&lt;$IS$2</formula>
    </cfRule>
  </conditionalFormatting>
  <conditionalFormatting sqref="A3:H3">
    <cfRule type="cellIs" dxfId="3724" priority="437" stopIfTrue="1" operator="equal">
      <formula>0</formula>
    </cfRule>
  </conditionalFormatting>
  <conditionalFormatting sqref="A3:H3">
    <cfRule type="expression" dxfId="3723" priority="436" stopIfTrue="1">
      <formula>$IT4&lt;$IS$2</formula>
    </cfRule>
  </conditionalFormatting>
  <conditionalFormatting sqref="D3:G3">
    <cfRule type="expression" dxfId="3722" priority="435" stopIfTrue="1">
      <formula>#REF!&lt;$IS$2</formula>
    </cfRule>
  </conditionalFormatting>
  <conditionalFormatting sqref="D3:G3">
    <cfRule type="cellIs" dxfId="3721" priority="434" stopIfTrue="1" operator="equal">
      <formula>0</formula>
    </cfRule>
  </conditionalFormatting>
  <conditionalFormatting sqref="D3:G3">
    <cfRule type="expression" dxfId="3720" priority="433" stopIfTrue="1">
      <formula>$IT4&lt;$IS$2</formula>
    </cfRule>
  </conditionalFormatting>
  <conditionalFormatting sqref="A3:H3">
    <cfRule type="cellIs" dxfId="3719" priority="432" stopIfTrue="1" operator="equal">
      <formula>0</formula>
    </cfRule>
  </conditionalFormatting>
  <conditionalFormatting sqref="A3:H3">
    <cfRule type="expression" dxfId="3718" priority="431" stopIfTrue="1">
      <formula>$IM4&lt;$IL$2</formula>
    </cfRule>
  </conditionalFormatting>
  <conditionalFormatting sqref="A3:H3">
    <cfRule type="cellIs" dxfId="3717" priority="430" stopIfTrue="1" operator="equal">
      <formula>0</formula>
    </cfRule>
  </conditionalFormatting>
  <conditionalFormatting sqref="A3:H3">
    <cfRule type="expression" dxfId="3716" priority="429" stopIfTrue="1">
      <formula>#REF!&lt;$IS$2</formula>
    </cfRule>
  </conditionalFormatting>
  <conditionalFormatting sqref="A3:H3">
    <cfRule type="cellIs" dxfId="3715" priority="428" stopIfTrue="1" operator="equal">
      <formula>0</formula>
    </cfRule>
  </conditionalFormatting>
  <conditionalFormatting sqref="A3:H3">
    <cfRule type="expression" dxfId="3714" priority="427" stopIfTrue="1">
      <formula>$IT4&lt;$IS$2</formula>
    </cfRule>
  </conditionalFormatting>
  <conditionalFormatting sqref="A3:H3">
    <cfRule type="expression" dxfId="3713" priority="426" stopIfTrue="1">
      <formula>$IT4&lt;$IS$2</formula>
    </cfRule>
  </conditionalFormatting>
  <conditionalFormatting sqref="A3:H3">
    <cfRule type="cellIs" dxfId="3712" priority="425" stopIfTrue="1" operator="equal">
      <formula>0</formula>
    </cfRule>
  </conditionalFormatting>
  <conditionalFormatting sqref="A3:H3">
    <cfRule type="expression" dxfId="3711" priority="424" stopIfTrue="1">
      <formula>$IT4&lt;$IS$2</formula>
    </cfRule>
  </conditionalFormatting>
  <conditionalFormatting sqref="A3:H3">
    <cfRule type="cellIs" dxfId="3710" priority="423" stopIfTrue="1" operator="equal">
      <formula>0</formula>
    </cfRule>
  </conditionalFormatting>
  <conditionalFormatting sqref="A3:H3">
    <cfRule type="expression" dxfId="3709" priority="422" stopIfTrue="1">
      <formula>$IT4&lt;$IS$2</formula>
    </cfRule>
  </conditionalFormatting>
  <conditionalFormatting sqref="A3:H3">
    <cfRule type="cellIs" dxfId="3708" priority="421" stopIfTrue="1" operator="equal">
      <formula>0</formula>
    </cfRule>
  </conditionalFormatting>
  <conditionalFormatting sqref="A3:H3">
    <cfRule type="expression" dxfId="3707" priority="420" stopIfTrue="1">
      <formula>$IT4&lt;$IS$2</formula>
    </cfRule>
  </conditionalFormatting>
  <conditionalFormatting sqref="A3:H3">
    <cfRule type="cellIs" dxfId="3706" priority="419" stopIfTrue="1" operator="equal">
      <formula>0</formula>
    </cfRule>
  </conditionalFormatting>
  <conditionalFormatting sqref="A3:H3">
    <cfRule type="expression" dxfId="3705" priority="418" stopIfTrue="1">
      <formula>$IM4&lt;$IL$2</formula>
    </cfRule>
  </conditionalFormatting>
  <conditionalFormatting sqref="A3:H3">
    <cfRule type="expression" dxfId="3704" priority="417" stopIfTrue="1">
      <formula>$IT4&lt;$IS$2</formula>
    </cfRule>
  </conditionalFormatting>
  <conditionalFormatting sqref="A3:H3">
    <cfRule type="cellIs" dxfId="3703" priority="416" stopIfTrue="1" operator="equal">
      <formula>0</formula>
    </cfRule>
  </conditionalFormatting>
  <conditionalFormatting sqref="A3:H3">
    <cfRule type="cellIs" dxfId="3702" priority="415" stopIfTrue="1" operator="equal">
      <formula>0</formula>
    </cfRule>
  </conditionalFormatting>
  <conditionalFormatting sqref="A3:H3">
    <cfRule type="cellIs" dxfId="3701" priority="414" stopIfTrue="1" operator="equal">
      <formula>0</formula>
    </cfRule>
  </conditionalFormatting>
  <conditionalFormatting sqref="A3:H3">
    <cfRule type="expression" dxfId="3700" priority="413" stopIfTrue="1">
      <formula>$IT4&lt;$IS$2</formula>
    </cfRule>
  </conditionalFormatting>
  <conditionalFormatting sqref="A3:H3">
    <cfRule type="expression" dxfId="3699" priority="412" stopIfTrue="1">
      <formula>#REF!&lt;$IS$2</formula>
    </cfRule>
  </conditionalFormatting>
  <conditionalFormatting sqref="A3:H3">
    <cfRule type="cellIs" dxfId="3698" priority="411" stopIfTrue="1" operator="equal">
      <formula>0</formula>
    </cfRule>
  </conditionalFormatting>
  <conditionalFormatting sqref="A3:H3">
    <cfRule type="expression" dxfId="3697" priority="410" stopIfTrue="1">
      <formula>$IT4&lt;$IS$2</formula>
    </cfRule>
  </conditionalFormatting>
  <conditionalFormatting sqref="D3:G3">
    <cfRule type="expression" dxfId="3696" priority="409" stopIfTrue="1">
      <formula>#REF!&lt;$IS$2</formula>
    </cfRule>
  </conditionalFormatting>
  <conditionalFormatting sqref="D3:G3">
    <cfRule type="cellIs" dxfId="3695" priority="408" stopIfTrue="1" operator="equal">
      <formula>0</formula>
    </cfRule>
  </conditionalFormatting>
  <conditionalFormatting sqref="D3:G3">
    <cfRule type="expression" dxfId="3694" priority="407" stopIfTrue="1">
      <formula>$IT4&lt;$IS$2</formula>
    </cfRule>
  </conditionalFormatting>
  <conditionalFormatting sqref="A3:H3">
    <cfRule type="cellIs" dxfId="3693" priority="406" stopIfTrue="1" operator="equal">
      <formula>0</formula>
    </cfRule>
  </conditionalFormatting>
  <conditionalFormatting sqref="A3:H3">
    <cfRule type="expression" dxfId="3692" priority="405" stopIfTrue="1">
      <formula>$IM4&lt;$IL$2</formula>
    </cfRule>
  </conditionalFormatting>
  <conditionalFormatting sqref="A3:H3">
    <cfRule type="cellIs" dxfId="3691" priority="404" stopIfTrue="1" operator="equal">
      <formula>0</formula>
    </cfRule>
  </conditionalFormatting>
  <conditionalFormatting sqref="A3:H3">
    <cfRule type="expression" dxfId="3690" priority="403" stopIfTrue="1">
      <formula>#REF!&lt;$IS$2</formula>
    </cfRule>
  </conditionalFormatting>
  <conditionalFormatting sqref="A3:H3">
    <cfRule type="cellIs" dxfId="3689" priority="402" stopIfTrue="1" operator="equal">
      <formula>0</formula>
    </cfRule>
  </conditionalFormatting>
  <conditionalFormatting sqref="A3:H3">
    <cfRule type="expression" dxfId="3688" priority="401" stopIfTrue="1">
      <formula>$IT4&lt;$IS$2</formula>
    </cfRule>
  </conditionalFormatting>
  <conditionalFormatting sqref="A3:H3">
    <cfRule type="expression" dxfId="3687" priority="400" stopIfTrue="1">
      <formula>$IT4&lt;$IS$2</formula>
    </cfRule>
  </conditionalFormatting>
  <conditionalFormatting sqref="A3:H3">
    <cfRule type="cellIs" dxfId="3686" priority="399" stopIfTrue="1" operator="equal">
      <formula>0</formula>
    </cfRule>
  </conditionalFormatting>
  <conditionalFormatting sqref="A3:H3">
    <cfRule type="expression" dxfId="3685" priority="398" stopIfTrue="1">
      <formula>$IT4&lt;$IS$2</formula>
    </cfRule>
  </conditionalFormatting>
  <conditionalFormatting sqref="A3:H3">
    <cfRule type="cellIs" dxfId="3684" priority="397" stopIfTrue="1" operator="equal">
      <formula>0</formula>
    </cfRule>
  </conditionalFormatting>
  <conditionalFormatting sqref="A3:H3">
    <cfRule type="expression" dxfId="3683" priority="396" stopIfTrue="1">
      <formula>$IT4&lt;$IS$2</formula>
    </cfRule>
  </conditionalFormatting>
  <conditionalFormatting sqref="A3:H3">
    <cfRule type="expression" dxfId="3682" priority="395" stopIfTrue="1">
      <formula>$IT4&lt;$IS$2</formula>
    </cfRule>
  </conditionalFormatting>
  <conditionalFormatting sqref="A3:H3">
    <cfRule type="cellIs" dxfId="3681" priority="394" stopIfTrue="1" operator="equal">
      <formula>0</formula>
    </cfRule>
  </conditionalFormatting>
  <conditionalFormatting sqref="A3:H3">
    <cfRule type="expression" dxfId="3680" priority="393" stopIfTrue="1">
      <formula>$IT4&lt;$IS$2</formula>
    </cfRule>
  </conditionalFormatting>
  <conditionalFormatting sqref="A3:H3">
    <cfRule type="cellIs" dxfId="3679" priority="392" stopIfTrue="1" operator="equal">
      <formula>0</formula>
    </cfRule>
  </conditionalFormatting>
  <conditionalFormatting sqref="A3:H3">
    <cfRule type="expression" dxfId="3678" priority="391" stopIfTrue="1">
      <formula>$IM4&lt;$IL$2</formula>
    </cfRule>
  </conditionalFormatting>
  <conditionalFormatting sqref="A3:H3">
    <cfRule type="expression" dxfId="3677" priority="390" stopIfTrue="1">
      <formula>$IM4&lt;$IL$2</formula>
    </cfRule>
  </conditionalFormatting>
  <conditionalFormatting sqref="A3:H3">
    <cfRule type="cellIs" dxfId="3676" priority="389" stopIfTrue="1" operator="equal">
      <formula>0</formula>
    </cfRule>
  </conditionalFormatting>
  <conditionalFormatting sqref="A3:H3">
    <cfRule type="expression" dxfId="3675" priority="388" stopIfTrue="1">
      <formula>$IT4&lt;$IS$2</formula>
    </cfRule>
  </conditionalFormatting>
  <conditionalFormatting sqref="A3:H3">
    <cfRule type="expression" dxfId="3674" priority="387" stopIfTrue="1">
      <formula>$IT4&lt;$IS$2</formula>
    </cfRule>
  </conditionalFormatting>
  <conditionalFormatting sqref="A3:H3">
    <cfRule type="cellIs" dxfId="3673" priority="386" stopIfTrue="1" operator="equal">
      <formula>0</formula>
    </cfRule>
  </conditionalFormatting>
  <conditionalFormatting sqref="A3:H3">
    <cfRule type="expression" dxfId="3672" priority="385" stopIfTrue="1">
      <formula>$IT4&lt;$IS$2</formula>
    </cfRule>
  </conditionalFormatting>
  <conditionalFormatting sqref="A3:H3">
    <cfRule type="expression" dxfId="3671" priority="384" stopIfTrue="1">
      <formula>$IT4&lt;$IS$2</formula>
    </cfRule>
  </conditionalFormatting>
  <conditionalFormatting sqref="A3:H3">
    <cfRule type="expression" dxfId="3670" priority="383" stopIfTrue="1">
      <formula>$IT4&lt;$IS$2</formula>
    </cfRule>
  </conditionalFormatting>
  <conditionalFormatting sqref="A3:H3">
    <cfRule type="cellIs" dxfId="3669" priority="382" stopIfTrue="1" operator="equal">
      <formula>0</formula>
    </cfRule>
  </conditionalFormatting>
  <conditionalFormatting sqref="A3:H3">
    <cfRule type="expression" dxfId="3668" priority="381" stopIfTrue="1">
      <formula>$IT4&lt;$IS$2</formula>
    </cfRule>
  </conditionalFormatting>
  <conditionalFormatting sqref="A3:H3">
    <cfRule type="cellIs" dxfId="3667" priority="380" stopIfTrue="1" operator="equal">
      <formula>0</formula>
    </cfRule>
  </conditionalFormatting>
  <conditionalFormatting sqref="A3:H3">
    <cfRule type="expression" dxfId="3666" priority="379" stopIfTrue="1">
      <formula>$IM4&lt;$IL$2</formula>
    </cfRule>
  </conditionalFormatting>
  <conditionalFormatting sqref="A3:H3">
    <cfRule type="expression" dxfId="3665" priority="378" stopIfTrue="1">
      <formula>$IM4&lt;$IL$2</formula>
    </cfRule>
  </conditionalFormatting>
  <conditionalFormatting sqref="A3:H3">
    <cfRule type="cellIs" dxfId="3664" priority="377" stopIfTrue="1" operator="equal">
      <formula>0</formula>
    </cfRule>
  </conditionalFormatting>
  <conditionalFormatting sqref="A3:H3">
    <cfRule type="expression" dxfId="3663" priority="376" stopIfTrue="1">
      <formula>$IT4&lt;$IS$2</formula>
    </cfRule>
  </conditionalFormatting>
  <conditionalFormatting sqref="A3:H3">
    <cfRule type="expression" dxfId="3662" priority="375" stopIfTrue="1">
      <formula>$IT4&lt;$IS$2</formula>
    </cfRule>
  </conditionalFormatting>
  <conditionalFormatting sqref="A3:H3">
    <cfRule type="cellIs" dxfId="3661" priority="374" stopIfTrue="1" operator="equal">
      <formula>0</formula>
    </cfRule>
  </conditionalFormatting>
  <conditionalFormatting sqref="A3:H3">
    <cfRule type="expression" dxfId="3660" priority="373" stopIfTrue="1">
      <formula>$IT4&lt;$IS$2</formula>
    </cfRule>
  </conditionalFormatting>
  <conditionalFormatting sqref="A3:H3">
    <cfRule type="expression" dxfId="3659" priority="372" stopIfTrue="1">
      <formula>$IT4&lt;$IS$2</formula>
    </cfRule>
  </conditionalFormatting>
  <conditionalFormatting sqref="A3:H3">
    <cfRule type="cellIs" dxfId="3658" priority="371" stopIfTrue="1" operator="equal">
      <formula>0</formula>
    </cfRule>
  </conditionalFormatting>
  <conditionalFormatting sqref="A3:H3">
    <cfRule type="expression" dxfId="3657" priority="370" stopIfTrue="1">
      <formula>$IT4&lt;$IS$2</formula>
    </cfRule>
  </conditionalFormatting>
  <conditionalFormatting sqref="A3:H3">
    <cfRule type="cellIs" dxfId="3656" priority="369" stopIfTrue="1" operator="equal">
      <formula>0</formula>
    </cfRule>
  </conditionalFormatting>
  <conditionalFormatting sqref="A3:H3">
    <cfRule type="expression" dxfId="3655" priority="368" stopIfTrue="1">
      <formula>$IM4&lt;$IL$2</formula>
    </cfRule>
  </conditionalFormatting>
  <conditionalFormatting sqref="A3:H3">
    <cfRule type="expression" dxfId="3654" priority="367" stopIfTrue="1">
      <formula>$IM4&lt;$IL$2</formula>
    </cfRule>
  </conditionalFormatting>
  <conditionalFormatting sqref="A3:H3">
    <cfRule type="cellIs" dxfId="3653" priority="366" stopIfTrue="1" operator="equal">
      <formula>0</formula>
    </cfRule>
  </conditionalFormatting>
  <conditionalFormatting sqref="A3:H3">
    <cfRule type="expression" dxfId="3652" priority="365" stopIfTrue="1">
      <formula>$IT4&lt;$IS$2</formula>
    </cfRule>
  </conditionalFormatting>
  <conditionalFormatting sqref="A3:H3">
    <cfRule type="expression" dxfId="3651" priority="364" stopIfTrue="1">
      <formula>$IT4&lt;$IS$2</formula>
    </cfRule>
  </conditionalFormatting>
  <conditionalFormatting sqref="A3:H3">
    <cfRule type="cellIs" dxfId="3650" priority="363" stopIfTrue="1" operator="equal">
      <formula>0</formula>
    </cfRule>
  </conditionalFormatting>
  <conditionalFormatting sqref="A3:H3">
    <cfRule type="expression" dxfId="3649" priority="362" stopIfTrue="1">
      <formula>$IT4&lt;$IS$2</formula>
    </cfRule>
  </conditionalFormatting>
  <conditionalFormatting sqref="A3:H3">
    <cfRule type="cellIs" dxfId="3648" priority="361" stopIfTrue="1" operator="equal">
      <formula>0</formula>
    </cfRule>
  </conditionalFormatting>
  <conditionalFormatting sqref="A3:H3">
    <cfRule type="expression" dxfId="3647" priority="360" stopIfTrue="1">
      <formula>$IT4&lt;$IS$2</formula>
    </cfRule>
  </conditionalFormatting>
  <conditionalFormatting sqref="A3:H3">
    <cfRule type="cellIs" dxfId="3646" priority="359" stopIfTrue="1" operator="equal">
      <formula>0</formula>
    </cfRule>
  </conditionalFormatting>
  <conditionalFormatting sqref="A3:H3">
    <cfRule type="expression" dxfId="3645" priority="358" stopIfTrue="1">
      <formula>$IT4&lt;$IS$2</formula>
    </cfRule>
  </conditionalFormatting>
  <conditionalFormatting sqref="A3:H3">
    <cfRule type="expression" dxfId="3644" priority="357" stopIfTrue="1">
      <formula>$IT4&lt;$IS$2</formula>
    </cfRule>
  </conditionalFormatting>
  <conditionalFormatting sqref="A3:H3">
    <cfRule type="cellIs" dxfId="3643" priority="356" stopIfTrue="1" operator="equal">
      <formula>0</formula>
    </cfRule>
  </conditionalFormatting>
  <conditionalFormatting sqref="A3:H3">
    <cfRule type="expression" dxfId="3642" priority="355" stopIfTrue="1">
      <formula>$IT4&lt;$IS$2</formula>
    </cfRule>
  </conditionalFormatting>
  <conditionalFormatting sqref="A3:H3">
    <cfRule type="cellIs" dxfId="3641" priority="354" stopIfTrue="1" operator="equal">
      <formula>0</formula>
    </cfRule>
  </conditionalFormatting>
  <conditionalFormatting sqref="A3:H3">
    <cfRule type="expression" dxfId="3640" priority="353" stopIfTrue="1">
      <formula>$IT4&lt;$IS$2</formula>
    </cfRule>
  </conditionalFormatting>
  <conditionalFormatting sqref="A3:H3">
    <cfRule type="cellIs" dxfId="3639" priority="352" stopIfTrue="1" operator="equal">
      <formula>0</formula>
    </cfRule>
  </conditionalFormatting>
  <conditionalFormatting sqref="A3:H3">
    <cfRule type="expression" dxfId="3638" priority="351" stopIfTrue="1">
      <formula>$IT4&lt;$IS$2</formula>
    </cfRule>
  </conditionalFormatting>
  <conditionalFormatting sqref="A3:H3">
    <cfRule type="cellIs" dxfId="3637" priority="350" stopIfTrue="1" operator="equal">
      <formula>0</formula>
    </cfRule>
  </conditionalFormatting>
  <conditionalFormatting sqref="A3:H3">
    <cfRule type="expression" dxfId="3636" priority="349" stopIfTrue="1">
      <formula>$IT4&lt;$IS$2</formula>
    </cfRule>
  </conditionalFormatting>
  <conditionalFormatting sqref="A3:H3">
    <cfRule type="expression" dxfId="3635" priority="348" stopIfTrue="1">
      <formula>$IT4&lt;$IS$2</formula>
    </cfRule>
  </conditionalFormatting>
  <conditionalFormatting sqref="A3:H3">
    <cfRule type="cellIs" dxfId="3634" priority="347" stopIfTrue="1" operator="equal">
      <formula>0</formula>
    </cfRule>
  </conditionalFormatting>
  <conditionalFormatting sqref="A3:H3">
    <cfRule type="expression" dxfId="3633" priority="346" stopIfTrue="1">
      <formula>$IT4&lt;$IS$2</formula>
    </cfRule>
  </conditionalFormatting>
  <conditionalFormatting sqref="A3:H3">
    <cfRule type="cellIs" dxfId="3632" priority="345" stopIfTrue="1" operator="equal">
      <formula>0</formula>
    </cfRule>
  </conditionalFormatting>
  <conditionalFormatting sqref="A3:H3">
    <cfRule type="expression" dxfId="3631" priority="344" stopIfTrue="1">
      <formula>$IT4&lt;$IS$2</formula>
    </cfRule>
  </conditionalFormatting>
  <conditionalFormatting sqref="A3:H3">
    <cfRule type="cellIs" dxfId="3630" priority="343" stopIfTrue="1" operator="equal">
      <formula>0</formula>
    </cfRule>
  </conditionalFormatting>
  <conditionalFormatting sqref="A3:H3">
    <cfRule type="expression" dxfId="3629" priority="342" stopIfTrue="1">
      <formula>$IM4&lt;$IL$2</formula>
    </cfRule>
  </conditionalFormatting>
  <conditionalFormatting sqref="A3:H3">
    <cfRule type="expression" dxfId="3628" priority="341" stopIfTrue="1">
      <formula>$IT4&lt;$IS$2</formula>
    </cfRule>
  </conditionalFormatting>
  <conditionalFormatting sqref="A3:H3">
    <cfRule type="cellIs" dxfId="3627" priority="340" stopIfTrue="1" operator="equal">
      <formula>0</formula>
    </cfRule>
  </conditionalFormatting>
  <conditionalFormatting sqref="A3:G3">
    <cfRule type="cellIs" dxfId="3626" priority="339" stopIfTrue="1" operator="equal">
      <formula>0</formula>
    </cfRule>
  </conditionalFormatting>
  <conditionalFormatting sqref="A3:G3">
    <cfRule type="expression" dxfId="3625" priority="338" stopIfTrue="1">
      <formula>#REF!&lt;$IS$2</formula>
    </cfRule>
  </conditionalFormatting>
  <conditionalFormatting sqref="A3:G3">
    <cfRule type="cellIs" dxfId="3624" priority="337" stopIfTrue="1" operator="equal">
      <formula>0</formula>
    </cfRule>
  </conditionalFormatting>
  <conditionalFormatting sqref="A3:G3">
    <cfRule type="expression" dxfId="3623" priority="336" stopIfTrue="1">
      <formula>$IT4&lt;$IS$2</formula>
    </cfRule>
  </conditionalFormatting>
  <conditionalFormatting sqref="A3:G3">
    <cfRule type="cellIs" dxfId="3622" priority="335" stopIfTrue="1" operator="equal">
      <formula>0</formula>
    </cfRule>
  </conditionalFormatting>
  <conditionalFormatting sqref="A3:G3">
    <cfRule type="expression" dxfId="3621" priority="334" stopIfTrue="1">
      <formula>$IM4&lt;$IL$2</formula>
    </cfRule>
  </conditionalFormatting>
  <conditionalFormatting sqref="A3:G3">
    <cfRule type="cellIs" dxfId="3620" priority="333" stopIfTrue="1" operator="equal">
      <formula>0</formula>
    </cfRule>
  </conditionalFormatting>
  <conditionalFormatting sqref="A3:G3">
    <cfRule type="expression" dxfId="3619" priority="332" stopIfTrue="1">
      <formula>$IT4&lt;$IS$2</formula>
    </cfRule>
  </conditionalFormatting>
  <conditionalFormatting sqref="A3:G3">
    <cfRule type="expression" dxfId="3618" priority="331" stopIfTrue="1">
      <formula>$IT4&lt;$IS$2</formula>
    </cfRule>
  </conditionalFormatting>
  <conditionalFormatting sqref="A3:G3">
    <cfRule type="cellIs" dxfId="3617" priority="330" stopIfTrue="1" operator="equal">
      <formula>0</formula>
    </cfRule>
  </conditionalFormatting>
  <conditionalFormatting sqref="A3:G3">
    <cfRule type="expression" dxfId="3616" priority="329" stopIfTrue="1">
      <formula>$IT4&lt;$IS$2</formula>
    </cfRule>
  </conditionalFormatting>
  <conditionalFormatting sqref="A3:G3">
    <cfRule type="cellIs" dxfId="3615" priority="328" stopIfTrue="1" operator="equal">
      <formula>0</formula>
    </cfRule>
  </conditionalFormatting>
  <conditionalFormatting sqref="A3:G3">
    <cfRule type="expression" dxfId="3614" priority="327" stopIfTrue="1">
      <formula>#REF!&lt;$IL$2</formula>
    </cfRule>
  </conditionalFormatting>
  <conditionalFormatting sqref="A3:G3">
    <cfRule type="cellIs" dxfId="3613" priority="326" stopIfTrue="1" operator="equal">
      <formula>0</formula>
    </cfRule>
  </conditionalFormatting>
  <conditionalFormatting sqref="A3:G3">
    <cfRule type="expression" dxfId="3612" priority="325" stopIfTrue="1">
      <formula>$IT6&lt;$IS$2</formula>
    </cfRule>
  </conditionalFormatting>
  <conditionalFormatting sqref="D3:G3">
    <cfRule type="cellIs" dxfId="3611" priority="324" stopIfTrue="1" operator="equal">
      <formula>0</formula>
    </cfRule>
  </conditionalFormatting>
  <conditionalFormatting sqref="D3:G3">
    <cfRule type="expression" dxfId="3610" priority="323" stopIfTrue="1">
      <formula>$IT4&lt;$IS$2</formula>
    </cfRule>
  </conditionalFormatting>
  <conditionalFormatting sqref="D3:G3">
    <cfRule type="cellIs" dxfId="3609" priority="322" stopIfTrue="1" operator="equal">
      <formula>0</formula>
    </cfRule>
  </conditionalFormatting>
  <conditionalFormatting sqref="D3:G3">
    <cfRule type="expression" dxfId="3608" priority="321" stopIfTrue="1">
      <formula>$IT4&lt;$IS$2</formula>
    </cfRule>
  </conditionalFormatting>
  <conditionalFormatting sqref="D3:G3">
    <cfRule type="expression" dxfId="3607" priority="320" stopIfTrue="1">
      <formula>$IT4&lt;$IS$2</formula>
    </cfRule>
  </conditionalFormatting>
  <conditionalFormatting sqref="A3:H3">
    <cfRule type="cellIs" dxfId="3606" priority="319" stopIfTrue="1" operator="equal">
      <formula>0</formula>
    </cfRule>
  </conditionalFormatting>
  <conditionalFormatting sqref="A3:H3">
    <cfRule type="expression" dxfId="3605" priority="318" stopIfTrue="1">
      <formula>$IT4&lt;$IS$2</formula>
    </cfRule>
  </conditionalFormatting>
  <conditionalFormatting sqref="A3:H3">
    <cfRule type="cellIs" dxfId="3604" priority="317" stopIfTrue="1" operator="equal">
      <formula>0</formula>
    </cfRule>
  </conditionalFormatting>
  <conditionalFormatting sqref="A3:H3">
    <cfRule type="expression" dxfId="3603" priority="316" stopIfTrue="1">
      <formula>$IT4&lt;$IS$2</formula>
    </cfRule>
  </conditionalFormatting>
  <conditionalFormatting sqref="A3:H3">
    <cfRule type="cellIs" dxfId="3602" priority="315" stopIfTrue="1" operator="equal">
      <formula>0</formula>
    </cfRule>
  </conditionalFormatting>
  <conditionalFormatting sqref="A3:H3">
    <cfRule type="expression" dxfId="3601" priority="314" stopIfTrue="1">
      <formula>$IM4&lt;$IL$2</formula>
    </cfRule>
  </conditionalFormatting>
  <conditionalFormatting sqref="A3:H3">
    <cfRule type="expression" dxfId="3600" priority="313" stopIfTrue="1">
      <formula>$IT4&lt;$IS$2</formula>
    </cfRule>
  </conditionalFormatting>
  <conditionalFormatting sqref="A3:H3">
    <cfRule type="cellIs" dxfId="3599" priority="312" stopIfTrue="1" operator="equal">
      <formula>0</formula>
    </cfRule>
  </conditionalFormatting>
  <conditionalFormatting sqref="A3:H3">
    <cfRule type="cellIs" dxfId="3598" priority="311" stopIfTrue="1" operator="equal">
      <formula>0</formula>
    </cfRule>
  </conditionalFormatting>
  <conditionalFormatting sqref="A3:H3">
    <cfRule type="cellIs" dxfId="3597" priority="310" operator="equal">
      <formula>0</formula>
    </cfRule>
  </conditionalFormatting>
  <conditionalFormatting sqref="A3:H3">
    <cfRule type="cellIs" dxfId="3596" priority="309" stopIfTrue="1" operator="equal">
      <formula>0</formula>
    </cfRule>
  </conditionalFormatting>
  <conditionalFormatting sqref="A3:H3">
    <cfRule type="expression" dxfId="3595" priority="308" stopIfTrue="1">
      <formula>$IT4&lt;$IS$4</formula>
    </cfRule>
  </conditionalFormatting>
  <conditionalFormatting sqref="A3:H3">
    <cfRule type="cellIs" dxfId="3594" priority="307" stopIfTrue="1" operator="equal">
      <formula>0</formula>
    </cfRule>
  </conditionalFormatting>
  <conditionalFormatting sqref="A3:H3">
    <cfRule type="expression" dxfId="3593" priority="306" stopIfTrue="1">
      <formula>$IT4&lt;$IS$4</formula>
    </cfRule>
  </conditionalFormatting>
  <conditionalFormatting sqref="A3:H3">
    <cfRule type="cellIs" dxfId="3592" priority="305" stopIfTrue="1" operator="equal">
      <formula>0</formula>
    </cfRule>
  </conditionalFormatting>
  <conditionalFormatting sqref="A3:H3">
    <cfRule type="expression" dxfId="3591" priority="304" stopIfTrue="1">
      <formula>$IT4&lt;$IS$4</formula>
    </cfRule>
  </conditionalFormatting>
  <conditionalFormatting sqref="A3:H3">
    <cfRule type="cellIs" dxfId="3590" priority="303" stopIfTrue="1" operator="equal">
      <formula>0</formula>
    </cfRule>
  </conditionalFormatting>
  <conditionalFormatting sqref="A3:H3">
    <cfRule type="expression" dxfId="3589" priority="302" stopIfTrue="1">
      <formula>$IT4&lt;$IS$2</formula>
    </cfRule>
  </conditionalFormatting>
  <conditionalFormatting sqref="A3:H3">
    <cfRule type="expression" dxfId="3588" priority="301" stopIfTrue="1">
      <formula>$IT4&lt;$IS$2</formula>
    </cfRule>
  </conditionalFormatting>
  <conditionalFormatting sqref="A3:H3">
    <cfRule type="cellIs" dxfId="3587" priority="300" stopIfTrue="1" operator="equal">
      <formula>0</formula>
    </cfRule>
  </conditionalFormatting>
  <conditionalFormatting sqref="A3:H3">
    <cfRule type="expression" dxfId="3586" priority="299" stopIfTrue="1">
      <formula>$IT4&lt;$IS$2</formula>
    </cfRule>
  </conditionalFormatting>
  <conditionalFormatting sqref="A3:H3">
    <cfRule type="cellIs" dxfId="3585" priority="298" operator="equal">
      <formula>0</formula>
    </cfRule>
  </conditionalFormatting>
  <conditionalFormatting sqref="A3:H3">
    <cfRule type="cellIs" dxfId="3584" priority="297" stopIfTrue="1" operator="equal">
      <formula>0</formula>
    </cfRule>
  </conditionalFormatting>
  <conditionalFormatting sqref="A3:H3">
    <cfRule type="expression" dxfId="3583" priority="296" stopIfTrue="1">
      <formula>$IB4&lt;$IA$6</formula>
    </cfRule>
  </conditionalFormatting>
  <conditionalFormatting sqref="A3:H3">
    <cfRule type="cellIs" dxfId="3582" priority="295" stopIfTrue="1" operator="equal">
      <formula>0</formula>
    </cfRule>
  </conditionalFormatting>
  <conditionalFormatting sqref="A3:H3">
    <cfRule type="expression" dxfId="3581" priority="294" stopIfTrue="1">
      <formula>#REF!&lt;$IS$2</formula>
    </cfRule>
  </conditionalFormatting>
  <conditionalFormatting sqref="A3:H3">
    <cfRule type="cellIs" dxfId="3580" priority="293" stopIfTrue="1" operator="equal">
      <formula>0</formula>
    </cfRule>
  </conditionalFormatting>
  <conditionalFormatting sqref="A3:H3">
    <cfRule type="expression" dxfId="3579" priority="292" stopIfTrue="1">
      <formula>$IT4&lt;$IS$2</formula>
    </cfRule>
  </conditionalFormatting>
  <conditionalFormatting sqref="A3:H3">
    <cfRule type="cellIs" dxfId="3578" priority="291" stopIfTrue="1" operator="equal">
      <formula>0</formula>
    </cfRule>
  </conditionalFormatting>
  <conditionalFormatting sqref="A3:H3">
    <cfRule type="expression" dxfId="3577" priority="290" stopIfTrue="1">
      <formula>$IT4&lt;$IS$2</formula>
    </cfRule>
  </conditionalFormatting>
  <conditionalFormatting sqref="A3:H3">
    <cfRule type="expression" dxfId="3576" priority="289" stopIfTrue="1">
      <formula>#REF!&lt;$IS$2</formula>
    </cfRule>
  </conditionalFormatting>
  <conditionalFormatting sqref="A3:H3">
    <cfRule type="cellIs" dxfId="3575" priority="288" stopIfTrue="1" operator="equal">
      <formula>0</formula>
    </cfRule>
  </conditionalFormatting>
  <conditionalFormatting sqref="A3:H3">
    <cfRule type="expression" dxfId="3574" priority="287" stopIfTrue="1">
      <formula>$IT4&lt;$IS$2</formula>
    </cfRule>
  </conditionalFormatting>
  <conditionalFormatting sqref="D3:G3">
    <cfRule type="expression" dxfId="3573" priority="286" stopIfTrue="1">
      <formula>#REF!&lt;$IS$2</formula>
    </cfRule>
  </conditionalFormatting>
  <conditionalFormatting sqref="D3:G3">
    <cfRule type="cellIs" dxfId="3572" priority="285" stopIfTrue="1" operator="equal">
      <formula>0</formula>
    </cfRule>
  </conditionalFormatting>
  <conditionalFormatting sqref="D3:G3">
    <cfRule type="expression" dxfId="3571" priority="284" stopIfTrue="1">
      <formula>$IT4&lt;$IS$2</formula>
    </cfRule>
  </conditionalFormatting>
  <conditionalFormatting sqref="A3:H3">
    <cfRule type="cellIs" dxfId="3570" priority="283" stopIfTrue="1" operator="equal">
      <formula>0</formula>
    </cfRule>
  </conditionalFormatting>
  <conditionalFormatting sqref="A3:H3">
    <cfRule type="expression" dxfId="3569" priority="282" stopIfTrue="1">
      <formula>#REF!&lt;$IL$2</formula>
    </cfRule>
  </conditionalFormatting>
  <conditionalFormatting sqref="A3:H3">
    <cfRule type="expression" dxfId="3568" priority="281" stopIfTrue="1">
      <formula>$IT4&lt;$IS$2</formula>
    </cfRule>
  </conditionalFormatting>
  <conditionalFormatting sqref="A3:H3">
    <cfRule type="cellIs" dxfId="3567" priority="280" stopIfTrue="1" operator="equal">
      <formula>0</formula>
    </cfRule>
  </conditionalFormatting>
  <conditionalFormatting sqref="A3:H3">
    <cfRule type="cellIs" dxfId="3566" priority="279" stopIfTrue="1" operator="equal">
      <formula>0</formula>
    </cfRule>
  </conditionalFormatting>
  <conditionalFormatting sqref="A3:H3">
    <cfRule type="expression" dxfId="3565" priority="278" stopIfTrue="1">
      <formula>$IT4&lt;$IS$2</formula>
    </cfRule>
  </conditionalFormatting>
  <conditionalFormatting sqref="D3:G3">
    <cfRule type="expression" dxfId="3564" priority="277" stopIfTrue="1">
      <formula>#REF!&lt;$IS$2</formula>
    </cfRule>
  </conditionalFormatting>
  <conditionalFormatting sqref="D3:G3">
    <cfRule type="cellIs" dxfId="3563" priority="276" stopIfTrue="1" operator="equal">
      <formula>0</formula>
    </cfRule>
  </conditionalFormatting>
  <conditionalFormatting sqref="D3:G3">
    <cfRule type="expression" dxfId="3562" priority="275" stopIfTrue="1">
      <formula>$IT4&lt;$IS$2</formula>
    </cfRule>
  </conditionalFormatting>
  <conditionalFormatting sqref="A3:H3">
    <cfRule type="cellIs" dxfId="3561" priority="274" stopIfTrue="1" operator="equal">
      <formula>0</formula>
    </cfRule>
  </conditionalFormatting>
  <conditionalFormatting sqref="A3:H3">
    <cfRule type="expression" dxfId="3560" priority="273" stopIfTrue="1">
      <formula>$IT4&lt;$IS$2</formula>
    </cfRule>
  </conditionalFormatting>
  <conditionalFormatting sqref="D3:G3">
    <cfRule type="expression" dxfId="3559" priority="272" stopIfTrue="1">
      <formula>#REF!&lt;$IS$2</formula>
    </cfRule>
  </conditionalFormatting>
  <conditionalFormatting sqref="D3:G3">
    <cfRule type="cellIs" dxfId="3558" priority="271" stopIfTrue="1" operator="equal">
      <formula>0</formula>
    </cfRule>
  </conditionalFormatting>
  <conditionalFormatting sqref="D3:G3">
    <cfRule type="expression" dxfId="3557" priority="270" stopIfTrue="1">
      <formula>$IT4&lt;$IS$2</formula>
    </cfRule>
  </conditionalFormatting>
  <conditionalFormatting sqref="A3:H3">
    <cfRule type="cellIs" dxfId="3556" priority="269" stopIfTrue="1" operator="equal">
      <formula>0</formula>
    </cfRule>
  </conditionalFormatting>
  <conditionalFormatting sqref="A3:H3">
    <cfRule type="expression" dxfId="3555" priority="268" stopIfTrue="1">
      <formula>$IM4&lt;$IL$2</formula>
    </cfRule>
  </conditionalFormatting>
  <conditionalFormatting sqref="A3:H3">
    <cfRule type="expression" dxfId="3554" priority="267" stopIfTrue="1">
      <formula>$IT4&lt;$IS$2</formula>
    </cfRule>
  </conditionalFormatting>
  <conditionalFormatting sqref="A3:H3">
    <cfRule type="cellIs" dxfId="3553" priority="266" stopIfTrue="1" operator="equal">
      <formula>0</formula>
    </cfRule>
  </conditionalFormatting>
  <conditionalFormatting sqref="A3:H3">
    <cfRule type="expression" dxfId="3552" priority="265" stopIfTrue="1">
      <formula>$IT4&lt;$IS$2</formula>
    </cfRule>
  </conditionalFormatting>
  <conditionalFormatting sqref="A3:H3">
    <cfRule type="cellIs" dxfId="3551" priority="264" stopIfTrue="1" operator="equal">
      <formula>0</formula>
    </cfRule>
  </conditionalFormatting>
  <conditionalFormatting sqref="A3:H3">
    <cfRule type="expression" dxfId="3550" priority="263" stopIfTrue="1">
      <formula>$IT4&lt;$IS$2</formula>
    </cfRule>
  </conditionalFormatting>
  <conditionalFormatting sqref="A3:H3">
    <cfRule type="expression" dxfId="3549" priority="262" stopIfTrue="1">
      <formula>#REF!&lt;$IS$2</formula>
    </cfRule>
  </conditionalFormatting>
  <conditionalFormatting sqref="A3:H3">
    <cfRule type="cellIs" dxfId="3548" priority="261" stopIfTrue="1" operator="equal">
      <formula>0</formula>
    </cfRule>
  </conditionalFormatting>
  <conditionalFormatting sqref="A3:H3">
    <cfRule type="expression" dxfId="3547" priority="260" stopIfTrue="1">
      <formula>$IT4&lt;$IS$2</formula>
    </cfRule>
  </conditionalFormatting>
  <conditionalFormatting sqref="D3:G3">
    <cfRule type="expression" dxfId="3546" priority="259" stopIfTrue="1">
      <formula>#REF!&lt;$IS$2</formula>
    </cfRule>
  </conditionalFormatting>
  <conditionalFormatting sqref="D3:G3">
    <cfRule type="cellIs" dxfId="3545" priority="258" stopIfTrue="1" operator="equal">
      <formula>0</formula>
    </cfRule>
  </conditionalFormatting>
  <conditionalFormatting sqref="D3:G3">
    <cfRule type="expression" dxfId="3544" priority="257" stopIfTrue="1">
      <formula>$IT4&lt;$IS$2</formula>
    </cfRule>
  </conditionalFormatting>
  <conditionalFormatting sqref="A3:H3">
    <cfRule type="cellIs" dxfId="3543" priority="256" stopIfTrue="1" operator="equal">
      <formula>0</formula>
    </cfRule>
  </conditionalFormatting>
  <conditionalFormatting sqref="A3:H3">
    <cfRule type="expression" dxfId="3542" priority="255" stopIfTrue="1">
      <formula>#REF!&lt;$IL$2</formula>
    </cfRule>
  </conditionalFormatting>
  <conditionalFormatting sqref="A3:H3">
    <cfRule type="expression" dxfId="3541" priority="254" stopIfTrue="1">
      <formula>$IT4&lt;$IS$2</formula>
    </cfRule>
  </conditionalFormatting>
  <conditionalFormatting sqref="A3:H3">
    <cfRule type="cellIs" dxfId="3540" priority="253" stopIfTrue="1" operator="equal">
      <formula>0</formula>
    </cfRule>
  </conditionalFormatting>
  <conditionalFormatting sqref="A3:H3">
    <cfRule type="cellIs" dxfId="3539" priority="252" stopIfTrue="1" operator="equal">
      <formula>0</formula>
    </cfRule>
  </conditionalFormatting>
  <conditionalFormatting sqref="A3:H3">
    <cfRule type="expression" dxfId="3538" priority="251" stopIfTrue="1">
      <formula>$IT4&lt;$IS$2</formula>
    </cfRule>
  </conditionalFormatting>
  <conditionalFormatting sqref="A3:H3">
    <cfRule type="expression" dxfId="3537" priority="250" stopIfTrue="1">
      <formula>$IT4&lt;$IS$2</formula>
    </cfRule>
  </conditionalFormatting>
  <conditionalFormatting sqref="A3:H3">
    <cfRule type="cellIs" dxfId="3536" priority="249" stopIfTrue="1" operator="equal">
      <formula>0</formula>
    </cfRule>
  </conditionalFormatting>
  <conditionalFormatting sqref="A3:H3">
    <cfRule type="expression" dxfId="3535" priority="248" stopIfTrue="1">
      <formula>$IT4&lt;$IS$2</formula>
    </cfRule>
  </conditionalFormatting>
  <conditionalFormatting sqref="A3:H3">
    <cfRule type="cellIs" dxfId="3534" priority="247" stopIfTrue="1" operator="equal">
      <formula>0</formula>
    </cfRule>
  </conditionalFormatting>
  <conditionalFormatting sqref="A3:H3">
    <cfRule type="expression" dxfId="3533" priority="246" stopIfTrue="1">
      <formula>#REF!&lt;$IL$2</formula>
    </cfRule>
  </conditionalFormatting>
  <conditionalFormatting sqref="A3:H3">
    <cfRule type="cellIs" dxfId="3532" priority="245" stopIfTrue="1" operator="equal">
      <formula>0</formula>
    </cfRule>
  </conditionalFormatting>
  <conditionalFormatting sqref="A3:H3">
    <cfRule type="expression" dxfId="3531" priority="244" stopIfTrue="1">
      <formula>$IT6&lt;$IS$2</formula>
    </cfRule>
  </conditionalFormatting>
  <conditionalFormatting sqref="A3:H3">
    <cfRule type="cellIs" dxfId="3530" priority="243" stopIfTrue="1" operator="equal">
      <formula>0</formula>
    </cfRule>
  </conditionalFormatting>
  <conditionalFormatting sqref="A3:H3">
    <cfRule type="expression" dxfId="3529" priority="242" stopIfTrue="1">
      <formula>$IT4&lt;$IS$2</formula>
    </cfRule>
  </conditionalFormatting>
  <conditionalFormatting sqref="A3:H3">
    <cfRule type="expression" dxfId="3528" priority="241" stopIfTrue="1">
      <formula>#REF!&lt;$IS$2</formula>
    </cfRule>
  </conditionalFormatting>
  <conditionalFormatting sqref="A3:H3">
    <cfRule type="cellIs" dxfId="3527" priority="240" stopIfTrue="1" operator="equal">
      <formula>0</formula>
    </cfRule>
  </conditionalFormatting>
  <conditionalFormatting sqref="A3:H3">
    <cfRule type="expression" dxfId="3526" priority="239" stopIfTrue="1">
      <formula>$IT4&lt;$IS$2</formula>
    </cfRule>
  </conditionalFormatting>
  <conditionalFormatting sqref="D3:G3">
    <cfRule type="expression" dxfId="3525" priority="238" stopIfTrue="1">
      <formula>#REF!&lt;$IS$2</formula>
    </cfRule>
  </conditionalFormatting>
  <conditionalFormatting sqref="D3:G3">
    <cfRule type="cellIs" dxfId="3524" priority="237" stopIfTrue="1" operator="equal">
      <formula>0</formula>
    </cfRule>
  </conditionalFormatting>
  <conditionalFormatting sqref="D3:G3">
    <cfRule type="expression" dxfId="3523" priority="236" stopIfTrue="1">
      <formula>$IT4&lt;$IS$2</formula>
    </cfRule>
  </conditionalFormatting>
  <conditionalFormatting sqref="A3:H3">
    <cfRule type="cellIs" dxfId="3522" priority="235" stopIfTrue="1" operator="equal">
      <formula>0</formula>
    </cfRule>
  </conditionalFormatting>
  <conditionalFormatting sqref="A3:H3">
    <cfRule type="expression" dxfId="3521" priority="234" stopIfTrue="1">
      <formula>#REF!&lt;$IL$2</formula>
    </cfRule>
  </conditionalFormatting>
  <conditionalFormatting sqref="A3:H3">
    <cfRule type="expression" dxfId="3520" priority="233" stopIfTrue="1">
      <formula>$IT4&lt;$IS$2</formula>
    </cfRule>
  </conditionalFormatting>
  <conditionalFormatting sqref="A3:H3">
    <cfRule type="cellIs" dxfId="3519" priority="232" stopIfTrue="1" operator="equal">
      <formula>0</formula>
    </cfRule>
  </conditionalFormatting>
  <conditionalFormatting sqref="A3:H3">
    <cfRule type="cellIs" dxfId="3518" priority="231" stopIfTrue="1" operator="equal">
      <formula>0</formula>
    </cfRule>
  </conditionalFormatting>
  <conditionalFormatting sqref="A3:H3">
    <cfRule type="expression" dxfId="3517" priority="230" stopIfTrue="1">
      <formula>$IT4&lt;$IS$2</formula>
    </cfRule>
  </conditionalFormatting>
  <conditionalFormatting sqref="A3:H3">
    <cfRule type="cellIs" dxfId="3516" priority="229" stopIfTrue="1" operator="equal">
      <formula>0</formula>
    </cfRule>
  </conditionalFormatting>
  <conditionalFormatting sqref="A3:H3">
    <cfRule type="expression" dxfId="3515" priority="228" stopIfTrue="1">
      <formula>$IT4&lt;$IS$2</formula>
    </cfRule>
  </conditionalFormatting>
  <conditionalFormatting sqref="A3:H3">
    <cfRule type="cellIs" dxfId="3514" priority="227" stopIfTrue="1" operator="equal">
      <formula>0</formula>
    </cfRule>
  </conditionalFormatting>
  <conditionalFormatting sqref="A3:H3">
    <cfRule type="expression" dxfId="3513" priority="226" stopIfTrue="1">
      <formula>$IM4&lt;$IL$2</formula>
    </cfRule>
  </conditionalFormatting>
  <conditionalFormatting sqref="A3:H3">
    <cfRule type="expression" dxfId="3512" priority="225" stopIfTrue="1">
      <formula>$IT4&lt;$IS$2</formula>
    </cfRule>
  </conditionalFormatting>
  <conditionalFormatting sqref="A3:H3">
    <cfRule type="cellIs" dxfId="3511" priority="224" stopIfTrue="1" operator="equal">
      <formula>0</formula>
    </cfRule>
  </conditionalFormatting>
  <conditionalFormatting sqref="A3:H3">
    <cfRule type="cellIs" dxfId="3510" priority="223" stopIfTrue="1" operator="equal">
      <formula>0</formula>
    </cfRule>
  </conditionalFormatting>
  <conditionalFormatting sqref="A3:H3">
    <cfRule type="cellIs" dxfId="3509" priority="222" stopIfTrue="1" operator="equal">
      <formula>0</formula>
    </cfRule>
  </conditionalFormatting>
  <conditionalFormatting sqref="A3:H3">
    <cfRule type="expression" dxfId="3508" priority="221" stopIfTrue="1">
      <formula>$IT4&lt;$IS$2</formula>
    </cfRule>
  </conditionalFormatting>
  <conditionalFormatting sqref="A3:G3">
    <cfRule type="cellIs" dxfId="3507" priority="220" stopIfTrue="1" operator="equal">
      <formula>0</formula>
    </cfRule>
  </conditionalFormatting>
  <conditionalFormatting sqref="A3:G3">
    <cfRule type="expression" dxfId="3506" priority="219" stopIfTrue="1">
      <formula>#REF!&lt;$IS$2</formula>
    </cfRule>
  </conditionalFormatting>
  <conditionalFormatting sqref="A3:G3">
    <cfRule type="cellIs" dxfId="3505" priority="218" stopIfTrue="1" operator="equal">
      <formula>0</formula>
    </cfRule>
  </conditionalFormatting>
  <conditionalFormatting sqref="A3:G3">
    <cfRule type="expression" dxfId="3504" priority="217" stopIfTrue="1">
      <formula>$IT4&lt;$IS$2</formula>
    </cfRule>
  </conditionalFormatting>
  <conditionalFormatting sqref="A3:G3">
    <cfRule type="cellIs" dxfId="3503" priority="216" stopIfTrue="1" operator="equal">
      <formula>0</formula>
    </cfRule>
  </conditionalFormatting>
  <conditionalFormatting sqref="A3:G3">
    <cfRule type="expression" dxfId="3502" priority="215" stopIfTrue="1">
      <formula>$IM4&lt;$IL$2</formula>
    </cfRule>
  </conditionalFormatting>
  <conditionalFormatting sqref="A3:G3">
    <cfRule type="cellIs" dxfId="3501" priority="214" operator="equal">
      <formula>0</formula>
    </cfRule>
  </conditionalFormatting>
  <conditionalFormatting sqref="A3:G3">
    <cfRule type="cellIs" dxfId="3500" priority="213" stopIfTrue="1" operator="equal">
      <formula>0</formula>
    </cfRule>
  </conditionalFormatting>
  <conditionalFormatting sqref="A3:G3">
    <cfRule type="expression" dxfId="3499" priority="212" stopIfTrue="1">
      <formula>$IB4&lt;$IA$6</formula>
    </cfRule>
  </conditionalFormatting>
  <conditionalFormatting sqref="A3:G3">
    <cfRule type="cellIs" dxfId="3498" priority="211" operator="equal">
      <formula>0</formula>
    </cfRule>
  </conditionalFormatting>
  <conditionalFormatting sqref="A3:G3">
    <cfRule type="cellIs" dxfId="3497" priority="210" stopIfTrue="1" operator="equal">
      <formula>0</formula>
    </cfRule>
  </conditionalFormatting>
  <conditionalFormatting sqref="A3:G3">
    <cfRule type="expression" dxfId="3496" priority="209" stopIfTrue="1">
      <formula>$IT4&lt;$IS$8</formula>
    </cfRule>
  </conditionalFormatting>
  <conditionalFormatting sqref="A3:G3">
    <cfRule type="cellIs" dxfId="3495" priority="208" stopIfTrue="1" operator="equal">
      <formula>0</formula>
    </cfRule>
  </conditionalFormatting>
  <conditionalFormatting sqref="A3:G3">
    <cfRule type="expression" dxfId="3494" priority="207" stopIfTrue="1">
      <formula>$IT4&lt;$IS$8</formula>
    </cfRule>
  </conditionalFormatting>
  <conditionalFormatting sqref="A3:H3">
    <cfRule type="cellIs" dxfId="3493" priority="206" stopIfTrue="1" operator="equal">
      <formula>0</formula>
    </cfRule>
  </conditionalFormatting>
  <conditionalFormatting sqref="A3:H3">
    <cfRule type="expression" dxfId="3492" priority="205" stopIfTrue="1">
      <formula>$IT4&lt;$IS$2</formula>
    </cfRule>
  </conditionalFormatting>
  <conditionalFormatting sqref="A3:H3">
    <cfRule type="expression" dxfId="3491" priority="204" stopIfTrue="1">
      <formula>$IT4&lt;$IS$2</formula>
    </cfRule>
  </conditionalFormatting>
  <conditionalFormatting sqref="A3:H3">
    <cfRule type="cellIs" dxfId="3490" priority="203" stopIfTrue="1" operator="equal">
      <formula>0</formula>
    </cfRule>
  </conditionalFormatting>
  <conditionalFormatting sqref="A3:H3">
    <cfRule type="expression" dxfId="3489" priority="202" stopIfTrue="1">
      <formula>$IT4&lt;$IS$2</formula>
    </cfRule>
  </conditionalFormatting>
  <conditionalFormatting sqref="A3:G3">
    <cfRule type="cellIs" dxfId="3488" priority="201" stopIfTrue="1" operator="equal">
      <formula>0</formula>
    </cfRule>
  </conditionalFormatting>
  <conditionalFormatting sqref="A3:G3">
    <cfRule type="expression" dxfId="3487" priority="200" stopIfTrue="1">
      <formula>$IT4&lt;$IS$2</formula>
    </cfRule>
  </conditionalFormatting>
  <conditionalFormatting sqref="D3:G3">
    <cfRule type="expression" dxfId="3486" priority="199" stopIfTrue="1">
      <formula>#REF!&lt;$IS$2</formula>
    </cfRule>
  </conditionalFormatting>
  <conditionalFormatting sqref="D3:G3">
    <cfRule type="cellIs" dxfId="3485" priority="198" stopIfTrue="1" operator="equal">
      <formula>0</formula>
    </cfRule>
  </conditionalFormatting>
  <conditionalFormatting sqref="D3:G3">
    <cfRule type="expression" dxfId="3484" priority="197" stopIfTrue="1">
      <formula>$IT4&lt;$IS$2</formula>
    </cfRule>
  </conditionalFormatting>
  <conditionalFormatting sqref="A3:G3">
    <cfRule type="cellIs" dxfId="3483" priority="196" stopIfTrue="1" operator="equal">
      <formula>0</formula>
    </cfRule>
  </conditionalFormatting>
  <conditionalFormatting sqref="A3:G3">
    <cfRule type="expression" dxfId="3482" priority="195" stopIfTrue="1">
      <formula>$IT4&lt;$IS$2</formula>
    </cfRule>
  </conditionalFormatting>
  <conditionalFormatting sqref="D3:G3">
    <cfRule type="expression" dxfId="3481" priority="194" stopIfTrue="1">
      <formula>#REF!&lt;$IS$2</formula>
    </cfRule>
  </conditionalFormatting>
  <conditionalFormatting sqref="D3:G3">
    <cfRule type="cellIs" dxfId="3480" priority="193" stopIfTrue="1" operator="equal">
      <formula>0</formula>
    </cfRule>
  </conditionalFormatting>
  <conditionalFormatting sqref="D3:G3">
    <cfRule type="expression" dxfId="3479" priority="192" stopIfTrue="1">
      <formula>$IT4&lt;$IS$2</formula>
    </cfRule>
  </conditionalFormatting>
  <conditionalFormatting sqref="A3:G3">
    <cfRule type="cellIs" dxfId="3478" priority="191" stopIfTrue="1" operator="equal">
      <formula>0</formula>
    </cfRule>
  </conditionalFormatting>
  <conditionalFormatting sqref="A3:G3">
    <cfRule type="expression" dxfId="3477" priority="190" stopIfTrue="1">
      <formula>$IM4&lt;$IL$2</formula>
    </cfRule>
  </conditionalFormatting>
  <conditionalFormatting sqref="A3:G3">
    <cfRule type="expression" dxfId="3476" priority="189" stopIfTrue="1">
      <formula>$IT4&lt;$IS$2</formula>
    </cfRule>
  </conditionalFormatting>
  <conditionalFormatting sqref="A3:G3">
    <cfRule type="cellIs" dxfId="3475" priority="188" stopIfTrue="1" operator="equal">
      <formula>0</formula>
    </cfRule>
  </conditionalFormatting>
  <conditionalFormatting sqref="A3:G3">
    <cfRule type="expression" dxfId="3474" priority="187" stopIfTrue="1">
      <formula>$IT4&lt;$IS$2</formula>
    </cfRule>
  </conditionalFormatting>
  <conditionalFormatting sqref="A3:G3">
    <cfRule type="cellIs" dxfId="3473" priority="186" stopIfTrue="1" operator="equal">
      <formula>0</formula>
    </cfRule>
  </conditionalFormatting>
  <conditionalFormatting sqref="A3:G3">
    <cfRule type="expression" dxfId="3472" priority="185" stopIfTrue="1">
      <formula>$IT4&lt;$IS$2</formula>
    </cfRule>
  </conditionalFormatting>
  <conditionalFormatting sqref="A3:G3">
    <cfRule type="cellIs" dxfId="3471" priority="184" stopIfTrue="1" operator="equal">
      <formula>0</formula>
    </cfRule>
  </conditionalFormatting>
  <conditionalFormatting sqref="A3:G3">
    <cfRule type="expression" dxfId="3470" priority="183" stopIfTrue="1">
      <formula>$IT4&lt;$IS$2</formula>
    </cfRule>
  </conditionalFormatting>
  <conditionalFormatting sqref="A3:G3">
    <cfRule type="cellIs" dxfId="3469" priority="182" stopIfTrue="1" operator="equal">
      <formula>0</formula>
    </cfRule>
  </conditionalFormatting>
  <conditionalFormatting sqref="A3:G3">
    <cfRule type="expression" dxfId="3468" priority="181" stopIfTrue="1">
      <formula>$IM4&lt;$IL$2</formula>
    </cfRule>
  </conditionalFormatting>
  <conditionalFormatting sqref="A3:G3">
    <cfRule type="expression" dxfId="3467" priority="180" stopIfTrue="1">
      <formula>$IT4&lt;$IS$2</formula>
    </cfRule>
  </conditionalFormatting>
  <conditionalFormatting sqref="A3:G3">
    <cfRule type="cellIs" dxfId="3466" priority="179" stopIfTrue="1" operator="equal">
      <formula>0</formula>
    </cfRule>
  </conditionalFormatting>
  <conditionalFormatting sqref="A3:H3">
    <cfRule type="cellIs" dxfId="3465" priority="178" stopIfTrue="1" operator="equal">
      <formula>0</formula>
    </cfRule>
  </conditionalFormatting>
  <conditionalFormatting sqref="A3:H3">
    <cfRule type="expression" dxfId="3464" priority="177" stopIfTrue="1">
      <formula>#REF!&lt;$IS$2</formula>
    </cfRule>
  </conditionalFormatting>
  <conditionalFormatting sqref="A3:H3">
    <cfRule type="cellIs" dxfId="3463" priority="176" stopIfTrue="1" operator="equal">
      <formula>0</formula>
    </cfRule>
  </conditionalFormatting>
  <conditionalFormatting sqref="A3:H3">
    <cfRule type="expression" dxfId="3462" priority="175" stopIfTrue="1">
      <formula>$IT4&lt;$IS$2</formula>
    </cfRule>
  </conditionalFormatting>
  <conditionalFormatting sqref="A3:G3">
    <cfRule type="cellIs" dxfId="3461" priority="174" operator="equal">
      <formula>0</formula>
    </cfRule>
  </conditionalFormatting>
  <conditionalFormatting sqref="A3:G3">
    <cfRule type="cellIs" dxfId="3460" priority="173" operator="equal">
      <formula>0</formula>
    </cfRule>
  </conditionalFormatting>
  <conditionalFormatting sqref="A3:G3">
    <cfRule type="cellIs" dxfId="3459" priority="172" stopIfTrue="1" operator="equal">
      <formula>0</formula>
    </cfRule>
  </conditionalFormatting>
  <conditionalFormatting sqref="A3:G3">
    <cfRule type="expression" dxfId="3458" priority="171" stopIfTrue="1">
      <formula>$IB4&lt;$IA$6</formula>
    </cfRule>
  </conditionalFormatting>
  <conditionalFormatting sqref="A3:G3">
    <cfRule type="cellIs" dxfId="3457" priority="170" stopIfTrue="1" operator="equal">
      <formula>0</formula>
    </cfRule>
  </conditionalFormatting>
  <conditionalFormatting sqref="A3:G3">
    <cfRule type="expression" dxfId="3456" priority="169" stopIfTrue="1">
      <formula>$IT4&lt;$IS$2</formula>
    </cfRule>
  </conditionalFormatting>
  <conditionalFormatting sqref="A3:G3">
    <cfRule type="expression" dxfId="3455" priority="168" stopIfTrue="1">
      <formula>$IT4&lt;$IS$2</formula>
    </cfRule>
  </conditionalFormatting>
  <conditionalFormatting sqref="A3:G3">
    <cfRule type="cellIs" dxfId="3454" priority="167" stopIfTrue="1" operator="equal">
      <formula>0</formula>
    </cfRule>
  </conditionalFormatting>
  <conditionalFormatting sqref="A3:G3">
    <cfRule type="expression" dxfId="3453" priority="166" stopIfTrue="1">
      <formula>$IT4&lt;$IS$2</formula>
    </cfRule>
  </conditionalFormatting>
  <conditionalFormatting sqref="A3:G3">
    <cfRule type="cellIs" dxfId="3452" priority="165" stopIfTrue="1" operator="equal">
      <formula>0</formula>
    </cfRule>
  </conditionalFormatting>
  <conditionalFormatting sqref="A3:G3">
    <cfRule type="expression" dxfId="3451" priority="164" stopIfTrue="1">
      <formula>$IT4&lt;$IS$2</formula>
    </cfRule>
  </conditionalFormatting>
  <conditionalFormatting sqref="A3:G3">
    <cfRule type="cellIs" dxfId="3450" priority="163" stopIfTrue="1" operator="equal">
      <formula>0</formula>
    </cfRule>
  </conditionalFormatting>
  <conditionalFormatting sqref="A3:G3">
    <cfRule type="cellIs" dxfId="3449" priority="162" stopIfTrue="1" operator="equal">
      <formula>0</formula>
    </cfRule>
  </conditionalFormatting>
  <conditionalFormatting sqref="A3:G3">
    <cfRule type="cellIs" dxfId="3448" priority="161" stopIfTrue="1" operator="equal">
      <formula>0</formula>
    </cfRule>
  </conditionalFormatting>
  <conditionalFormatting sqref="A3:G3">
    <cfRule type="cellIs" dxfId="3447" priority="160" stopIfTrue="1" operator="equal">
      <formula>0</formula>
    </cfRule>
  </conditionalFormatting>
  <conditionalFormatting sqref="A3:G3">
    <cfRule type="expression" dxfId="3446" priority="159" stopIfTrue="1">
      <formula>$IT5&lt;$IS$2</formula>
    </cfRule>
  </conditionalFormatting>
  <conditionalFormatting sqref="A3:G3">
    <cfRule type="expression" dxfId="3445" priority="158" stopIfTrue="1">
      <formula>$IM5&lt;$IL$2</formula>
    </cfRule>
  </conditionalFormatting>
  <conditionalFormatting sqref="A3:G3">
    <cfRule type="cellIs" dxfId="3444" priority="157" stopIfTrue="1" operator="equal">
      <formula>0</formula>
    </cfRule>
  </conditionalFormatting>
  <conditionalFormatting sqref="A3:G3">
    <cfRule type="expression" dxfId="3443" priority="156" stopIfTrue="1">
      <formula>$IT4&lt;$IS$2</formula>
    </cfRule>
  </conditionalFormatting>
  <conditionalFormatting sqref="A3:G3">
    <cfRule type="cellIs" dxfId="3442" priority="155" stopIfTrue="1" operator="equal">
      <formula>0</formula>
    </cfRule>
  </conditionalFormatting>
  <conditionalFormatting sqref="A3:G3">
    <cfRule type="expression" dxfId="3441" priority="154" stopIfTrue="1">
      <formula>$IT4&lt;$IS$2</formula>
    </cfRule>
  </conditionalFormatting>
  <conditionalFormatting sqref="A3:G3">
    <cfRule type="cellIs" dxfId="3440" priority="153" stopIfTrue="1" operator="equal">
      <formula>0</formula>
    </cfRule>
  </conditionalFormatting>
  <conditionalFormatting sqref="A3:G3">
    <cfRule type="expression" dxfId="3439" priority="152" stopIfTrue="1">
      <formula>$IM7&lt;$IL$2</formula>
    </cfRule>
  </conditionalFormatting>
  <conditionalFormatting sqref="A3:G3">
    <cfRule type="cellIs" dxfId="3438" priority="151" operator="equal">
      <formula>0</formula>
    </cfRule>
  </conditionalFormatting>
  <conditionalFormatting sqref="A3:G3">
    <cfRule type="cellIs" dxfId="3437" priority="150" stopIfTrue="1" operator="equal">
      <formula>0</formula>
    </cfRule>
  </conditionalFormatting>
  <conditionalFormatting sqref="A3:G3">
    <cfRule type="expression" dxfId="3436" priority="149" stopIfTrue="1">
      <formula>$IT4&lt;$IS$8</formula>
    </cfRule>
  </conditionalFormatting>
  <conditionalFormatting sqref="A3:G3">
    <cfRule type="cellIs" dxfId="3435" priority="148" stopIfTrue="1" operator="equal">
      <formula>0</formula>
    </cfRule>
  </conditionalFormatting>
  <conditionalFormatting sqref="A3:G3">
    <cfRule type="expression" dxfId="3434" priority="147" stopIfTrue="1">
      <formula>$IM4&lt;$IL$8</formula>
    </cfRule>
  </conditionalFormatting>
  <conditionalFormatting sqref="A3:G3">
    <cfRule type="expression" dxfId="3433" priority="146" stopIfTrue="1">
      <formula>$IT4&lt;$IS$8</formula>
    </cfRule>
  </conditionalFormatting>
  <conditionalFormatting sqref="A3:G3">
    <cfRule type="cellIs" dxfId="3432" priority="145" stopIfTrue="1" operator="equal">
      <formula>0</formula>
    </cfRule>
  </conditionalFormatting>
  <conditionalFormatting sqref="A3:G3">
    <cfRule type="cellIs" dxfId="3431" priority="144" stopIfTrue="1" operator="equal">
      <formula>0</formula>
    </cfRule>
  </conditionalFormatting>
  <conditionalFormatting sqref="A3:G3">
    <cfRule type="expression" dxfId="3430" priority="143" stopIfTrue="1">
      <formula>$IT4&lt;$IS$8</formula>
    </cfRule>
  </conditionalFormatting>
  <conditionalFormatting sqref="A3:G3">
    <cfRule type="cellIs" dxfId="3429" priority="142" stopIfTrue="1" operator="equal">
      <formula>0</formula>
    </cfRule>
  </conditionalFormatting>
  <conditionalFormatting sqref="A3:G3">
    <cfRule type="expression" dxfId="3428" priority="141" stopIfTrue="1">
      <formula>$IB4&lt;$IA$6</formula>
    </cfRule>
  </conditionalFormatting>
  <conditionalFormatting sqref="A3:G3">
    <cfRule type="cellIs" dxfId="3427" priority="140" operator="equal">
      <formula>0</formula>
    </cfRule>
  </conditionalFormatting>
  <conditionalFormatting sqref="A3:G3">
    <cfRule type="cellIs" dxfId="3426" priority="139" stopIfTrue="1" operator="equal">
      <formula>0</formula>
    </cfRule>
  </conditionalFormatting>
  <conditionalFormatting sqref="A3:G3">
    <cfRule type="expression" dxfId="3425" priority="138" stopIfTrue="1">
      <formula>$IT4&lt;$IS$8</formula>
    </cfRule>
  </conditionalFormatting>
  <conditionalFormatting sqref="A3:G3">
    <cfRule type="expression" dxfId="3424" priority="137" stopIfTrue="1">
      <formula>$IT4&lt;$IS$8</formula>
    </cfRule>
  </conditionalFormatting>
  <conditionalFormatting sqref="A3:G3">
    <cfRule type="cellIs" dxfId="3423" priority="136" stopIfTrue="1" operator="equal">
      <formula>0</formula>
    </cfRule>
  </conditionalFormatting>
  <conditionalFormatting sqref="A3:G3">
    <cfRule type="expression" dxfId="3422" priority="135" stopIfTrue="1">
      <formula>$IB4&lt;$IA$6</formula>
    </cfRule>
  </conditionalFormatting>
  <conditionalFormatting sqref="A3:G3">
    <cfRule type="cellIs" dxfId="3421" priority="134" stopIfTrue="1" operator="equal">
      <formula>0</formula>
    </cfRule>
  </conditionalFormatting>
  <conditionalFormatting sqref="A3:G3">
    <cfRule type="expression" dxfId="3420" priority="133" stopIfTrue="1">
      <formula>$IT4&lt;$IS$2</formula>
    </cfRule>
  </conditionalFormatting>
  <conditionalFormatting sqref="A3:G3">
    <cfRule type="expression" dxfId="3419" priority="132" stopIfTrue="1">
      <formula>$IT4&lt;$IS$2</formula>
    </cfRule>
  </conditionalFormatting>
  <conditionalFormatting sqref="A3:G3">
    <cfRule type="cellIs" dxfId="3418" priority="131" operator="equal">
      <formula>0</formula>
    </cfRule>
  </conditionalFormatting>
  <conditionalFormatting sqref="A3:G3">
    <cfRule type="cellIs" dxfId="3417" priority="130" stopIfTrue="1" operator="equal">
      <formula>0</formula>
    </cfRule>
  </conditionalFormatting>
  <conditionalFormatting sqref="A3:G3">
    <cfRule type="expression" dxfId="3416" priority="129" stopIfTrue="1">
      <formula>$IB4&lt;$IA$6</formula>
    </cfRule>
  </conditionalFormatting>
  <conditionalFormatting sqref="A3:G3">
    <cfRule type="cellIs" dxfId="3415" priority="128" operator="equal">
      <formula>0</formula>
    </cfRule>
  </conditionalFormatting>
  <conditionalFormatting sqref="A3:G3">
    <cfRule type="cellIs" dxfId="3414" priority="127" stopIfTrue="1" operator="equal">
      <formula>0</formula>
    </cfRule>
  </conditionalFormatting>
  <conditionalFormatting sqref="A3:G3">
    <cfRule type="expression" dxfId="3413" priority="126" stopIfTrue="1">
      <formula>$IT4&lt;$IS$2</formula>
    </cfRule>
  </conditionalFormatting>
  <conditionalFormatting sqref="A3:G3">
    <cfRule type="expression" dxfId="3412" priority="125" stopIfTrue="1">
      <formula>$IT4&lt;$IS$2</formula>
    </cfRule>
  </conditionalFormatting>
  <conditionalFormatting sqref="A3:G3">
    <cfRule type="cellIs" dxfId="3411" priority="124" stopIfTrue="1" operator="equal">
      <formula>0</formula>
    </cfRule>
  </conditionalFormatting>
  <conditionalFormatting sqref="A3:G3">
    <cfRule type="expression" dxfId="3410" priority="123" stopIfTrue="1">
      <formula>$IT4&lt;$IS$2</formula>
    </cfRule>
  </conditionalFormatting>
  <conditionalFormatting sqref="A3:G3">
    <cfRule type="cellIs" dxfId="3409" priority="122" stopIfTrue="1" operator="equal">
      <formula>0</formula>
    </cfRule>
  </conditionalFormatting>
  <conditionalFormatting sqref="A3:G3">
    <cfRule type="expression" dxfId="3408" priority="121" stopIfTrue="1">
      <formula>$IT4&lt;$IS$2</formula>
    </cfRule>
  </conditionalFormatting>
  <conditionalFormatting sqref="A3:G3">
    <cfRule type="expression" dxfId="3407" priority="120" stopIfTrue="1">
      <formula>#REF!&lt;$IS$2</formula>
    </cfRule>
  </conditionalFormatting>
  <conditionalFormatting sqref="A3:G3">
    <cfRule type="cellIs" dxfId="3406" priority="119" stopIfTrue="1" operator="equal">
      <formula>0</formula>
    </cfRule>
  </conditionalFormatting>
  <conditionalFormatting sqref="A3:G3">
    <cfRule type="expression" dxfId="3405" priority="118" stopIfTrue="1">
      <formula>$IT4&lt;$IS$2</formula>
    </cfRule>
  </conditionalFormatting>
  <conditionalFormatting sqref="D3:G3">
    <cfRule type="expression" dxfId="3404" priority="117" stopIfTrue="1">
      <formula>#REF!&lt;$IS$2</formula>
    </cfRule>
  </conditionalFormatting>
  <conditionalFormatting sqref="D3:G3">
    <cfRule type="cellIs" dxfId="3403" priority="116" stopIfTrue="1" operator="equal">
      <formula>0</formula>
    </cfRule>
  </conditionalFormatting>
  <conditionalFormatting sqref="D3:G3">
    <cfRule type="expression" dxfId="3402" priority="115" stopIfTrue="1">
      <formula>$IT4&lt;$IS$2</formula>
    </cfRule>
  </conditionalFormatting>
  <conditionalFormatting sqref="A3:G3">
    <cfRule type="cellIs" dxfId="3401" priority="114" stopIfTrue="1" operator="equal">
      <formula>0</formula>
    </cfRule>
  </conditionalFormatting>
  <conditionalFormatting sqref="A3:G3">
    <cfRule type="expression" dxfId="3400" priority="113" stopIfTrue="1">
      <formula>#REF!&lt;$IL$2</formula>
    </cfRule>
  </conditionalFormatting>
  <conditionalFormatting sqref="A3:G3">
    <cfRule type="expression" dxfId="3399" priority="112" stopIfTrue="1">
      <formula>$IT4&lt;$IS$2</formula>
    </cfRule>
  </conditionalFormatting>
  <conditionalFormatting sqref="A3:G3">
    <cfRule type="cellIs" dxfId="3398" priority="111" stopIfTrue="1" operator="equal">
      <formula>0</formula>
    </cfRule>
  </conditionalFormatting>
  <conditionalFormatting sqref="A3:G3">
    <cfRule type="cellIs" dxfId="3397" priority="110" stopIfTrue="1" operator="equal">
      <formula>0</formula>
    </cfRule>
  </conditionalFormatting>
  <conditionalFormatting sqref="A3:G3">
    <cfRule type="expression" dxfId="3396" priority="109" stopIfTrue="1">
      <formula>#REF!&lt;$IS$2</formula>
    </cfRule>
  </conditionalFormatting>
  <conditionalFormatting sqref="A3:G3">
    <cfRule type="cellIs" dxfId="3395" priority="108" stopIfTrue="1" operator="equal">
      <formula>0</formula>
    </cfRule>
  </conditionalFormatting>
  <conditionalFormatting sqref="A3:G3">
    <cfRule type="expression" dxfId="3394" priority="107" stopIfTrue="1">
      <formula>$IT4&lt;$IS$2</formula>
    </cfRule>
  </conditionalFormatting>
  <conditionalFormatting sqref="A3:G3">
    <cfRule type="cellIs" dxfId="3393" priority="106" operator="equal">
      <formula>0</formula>
    </cfRule>
  </conditionalFormatting>
  <conditionalFormatting sqref="A3:G3">
    <cfRule type="cellIs" dxfId="3392" priority="105" operator="equal">
      <formula>0</formula>
    </cfRule>
  </conditionalFormatting>
  <conditionalFormatting sqref="A3:G3">
    <cfRule type="cellIs" dxfId="3391" priority="104" stopIfTrue="1" operator="equal">
      <formula>0</formula>
    </cfRule>
  </conditionalFormatting>
  <conditionalFormatting sqref="A3:G3">
    <cfRule type="expression" dxfId="3390" priority="103" stopIfTrue="1">
      <formula>$IT4&lt;$IS$8</formula>
    </cfRule>
  </conditionalFormatting>
  <conditionalFormatting sqref="A3:G3">
    <cfRule type="expression" dxfId="3389" priority="102" stopIfTrue="1">
      <formula>$IT4&lt;$IS$8</formula>
    </cfRule>
  </conditionalFormatting>
  <conditionalFormatting sqref="A3:G3">
    <cfRule type="cellIs" dxfId="3388" priority="101" stopIfTrue="1" operator="equal">
      <formula>0</formula>
    </cfRule>
  </conditionalFormatting>
  <conditionalFormatting sqref="A3:G3">
    <cfRule type="expression" dxfId="3387" priority="100" stopIfTrue="1">
      <formula>$IT4&lt;$IS$8</formula>
    </cfRule>
  </conditionalFormatting>
  <conditionalFormatting sqref="A3:G3">
    <cfRule type="expression" dxfId="3386" priority="99" stopIfTrue="1">
      <formula>$IT4&lt;$IS$8</formula>
    </cfRule>
  </conditionalFormatting>
  <conditionalFormatting sqref="A3:G3">
    <cfRule type="cellIs" dxfId="3385" priority="98" stopIfTrue="1" operator="equal">
      <formula>0</formula>
    </cfRule>
  </conditionalFormatting>
  <conditionalFormatting sqref="A3:G3">
    <cfRule type="expression" dxfId="3384" priority="97" stopIfTrue="1">
      <formula>$IT4&lt;$IS$6</formula>
    </cfRule>
  </conditionalFormatting>
  <conditionalFormatting sqref="A3:G3">
    <cfRule type="expression" dxfId="3383" priority="96" stopIfTrue="1">
      <formula>$IT4&lt;$IS$6</formula>
    </cfRule>
  </conditionalFormatting>
  <conditionalFormatting sqref="A3:G3">
    <cfRule type="cellIs" dxfId="3382" priority="95" stopIfTrue="1" operator="equal">
      <formula>0</formula>
    </cfRule>
  </conditionalFormatting>
  <conditionalFormatting sqref="A3:G3">
    <cfRule type="expression" dxfId="3381" priority="94" stopIfTrue="1">
      <formula>$IB4&lt;$IA$6</formula>
    </cfRule>
  </conditionalFormatting>
  <conditionalFormatting sqref="A3:G3">
    <cfRule type="cellIs" dxfId="3380" priority="93" stopIfTrue="1" operator="equal">
      <formula>0</formula>
    </cfRule>
  </conditionalFormatting>
  <conditionalFormatting sqref="A3:G3">
    <cfRule type="expression" dxfId="3379" priority="92" stopIfTrue="1">
      <formula>#REF!&lt;$IS$2</formula>
    </cfRule>
  </conditionalFormatting>
  <conditionalFormatting sqref="A3:G3">
    <cfRule type="cellIs" dxfId="3378" priority="91" stopIfTrue="1" operator="equal">
      <formula>0</formula>
    </cfRule>
  </conditionalFormatting>
  <conditionalFormatting sqref="A3:G3">
    <cfRule type="expression" dxfId="3377" priority="90" stopIfTrue="1">
      <formula>$IT4&lt;$IS$2</formula>
    </cfRule>
  </conditionalFormatting>
  <conditionalFormatting sqref="A3:G3">
    <cfRule type="cellIs" dxfId="3376" priority="89" stopIfTrue="1" operator="equal">
      <formula>0</formula>
    </cfRule>
  </conditionalFormatting>
  <conditionalFormatting sqref="A3:G3">
    <cfRule type="expression" dxfId="3375" priority="88" stopIfTrue="1">
      <formula>$IT4&lt;$IS$2</formula>
    </cfRule>
  </conditionalFormatting>
  <conditionalFormatting sqref="A3:G3">
    <cfRule type="cellIs" dxfId="3374" priority="87" stopIfTrue="1" operator="equal">
      <formula>0</formula>
    </cfRule>
  </conditionalFormatting>
  <conditionalFormatting sqref="A3:G3">
    <cfRule type="expression" dxfId="3373" priority="86" stopIfTrue="1">
      <formula>$IT4&lt;$IS$2</formula>
    </cfRule>
  </conditionalFormatting>
  <conditionalFormatting sqref="A3:G3">
    <cfRule type="cellIs" dxfId="3372" priority="85" operator="equal">
      <formula>0</formula>
    </cfRule>
  </conditionalFormatting>
  <conditionalFormatting sqref="A3:G3">
    <cfRule type="cellIs" dxfId="3371" priority="84" stopIfTrue="1" operator="equal">
      <formula>0</formula>
    </cfRule>
  </conditionalFormatting>
  <conditionalFormatting sqref="A3:G3">
    <cfRule type="expression" dxfId="3370" priority="83" stopIfTrue="1">
      <formula>$IT4&lt;$IS$8</formula>
    </cfRule>
  </conditionalFormatting>
  <conditionalFormatting sqref="A3:G3">
    <cfRule type="expression" dxfId="3369" priority="82" stopIfTrue="1">
      <formula>$IT4&lt;$IS$8</formula>
    </cfRule>
  </conditionalFormatting>
  <conditionalFormatting sqref="A3:G3">
    <cfRule type="cellIs" dxfId="3368" priority="81" stopIfTrue="1" operator="equal">
      <formula>0</formula>
    </cfRule>
  </conditionalFormatting>
  <conditionalFormatting sqref="A3:G3">
    <cfRule type="expression" dxfId="3367" priority="80" stopIfTrue="1">
      <formula>$IB4&lt;$IA$6</formula>
    </cfRule>
  </conditionalFormatting>
  <conditionalFormatting sqref="A3:G3">
    <cfRule type="cellIs" dxfId="3366" priority="79" operator="equal">
      <formula>0</formula>
    </cfRule>
  </conditionalFormatting>
  <conditionalFormatting sqref="A3:G3">
    <cfRule type="cellIs" dxfId="3365" priority="78" stopIfTrue="1" operator="equal">
      <formula>0</formula>
    </cfRule>
  </conditionalFormatting>
  <conditionalFormatting sqref="A3:G3">
    <cfRule type="expression" dxfId="3364" priority="77" stopIfTrue="1">
      <formula>$IT4&lt;$IS$2</formula>
    </cfRule>
  </conditionalFormatting>
  <conditionalFormatting sqref="A3:G3">
    <cfRule type="cellIs" dxfId="3363" priority="76" stopIfTrue="1" operator="equal">
      <formula>0</formula>
    </cfRule>
  </conditionalFormatting>
  <conditionalFormatting sqref="A3:G3">
    <cfRule type="expression" dxfId="3362" priority="75" stopIfTrue="1">
      <formula>$IT4&lt;$IS$2</formula>
    </cfRule>
  </conditionalFormatting>
  <conditionalFormatting sqref="A3:G3">
    <cfRule type="cellIs" dxfId="3361" priority="74" stopIfTrue="1" operator="equal">
      <formula>0</formula>
    </cfRule>
  </conditionalFormatting>
  <conditionalFormatting sqref="A3:G3">
    <cfRule type="expression" dxfId="3360" priority="73" stopIfTrue="1">
      <formula>$IT4&lt;$IS$2</formula>
    </cfRule>
  </conditionalFormatting>
  <conditionalFormatting sqref="D3:G3">
    <cfRule type="expression" dxfId="3359" priority="72" stopIfTrue="1">
      <formula>#REF!&lt;$IS$2</formula>
    </cfRule>
  </conditionalFormatting>
  <conditionalFormatting sqref="D3:G3">
    <cfRule type="cellIs" dxfId="3358" priority="71" stopIfTrue="1" operator="equal">
      <formula>0</formula>
    </cfRule>
  </conditionalFormatting>
  <conditionalFormatting sqref="D3:G3">
    <cfRule type="expression" dxfId="3357" priority="70" stopIfTrue="1">
      <formula>$IT4&lt;$IS$2</formula>
    </cfRule>
  </conditionalFormatting>
  <conditionalFormatting sqref="A3:G3">
    <cfRule type="cellIs" dxfId="3356" priority="69" stopIfTrue="1" operator="equal">
      <formula>0</formula>
    </cfRule>
  </conditionalFormatting>
  <conditionalFormatting sqref="A3:G3">
    <cfRule type="expression" dxfId="3355" priority="68" stopIfTrue="1">
      <formula>$IT4&lt;$IS$2</formula>
    </cfRule>
  </conditionalFormatting>
  <conditionalFormatting sqref="D3:G3">
    <cfRule type="expression" dxfId="3354" priority="67" stopIfTrue="1">
      <formula>#REF!&lt;$IS$2</formula>
    </cfRule>
  </conditionalFormatting>
  <conditionalFormatting sqref="D3:G3">
    <cfRule type="cellIs" dxfId="3353" priority="66" stopIfTrue="1" operator="equal">
      <formula>0</formula>
    </cfRule>
  </conditionalFormatting>
  <conditionalFormatting sqref="D3:G3">
    <cfRule type="expression" dxfId="3352" priority="65" stopIfTrue="1">
      <formula>$IT4&lt;$IS$2</formula>
    </cfRule>
  </conditionalFormatting>
  <conditionalFormatting sqref="A3:G3">
    <cfRule type="cellIs" dxfId="3351" priority="64" stopIfTrue="1" operator="equal">
      <formula>0</formula>
    </cfRule>
  </conditionalFormatting>
  <conditionalFormatting sqref="A3:G3">
    <cfRule type="expression" dxfId="3350" priority="63" stopIfTrue="1">
      <formula>$IM4&lt;$IL$2</formula>
    </cfRule>
  </conditionalFormatting>
  <conditionalFormatting sqref="A3:G3">
    <cfRule type="expression" dxfId="3349" priority="62" stopIfTrue="1">
      <formula>$IT4&lt;$IS$2</formula>
    </cfRule>
  </conditionalFormatting>
  <conditionalFormatting sqref="A3:G3">
    <cfRule type="cellIs" dxfId="3348" priority="61" stopIfTrue="1" operator="equal">
      <formula>0</formula>
    </cfRule>
  </conditionalFormatting>
  <conditionalFormatting sqref="A3:G3">
    <cfRule type="cellIs" dxfId="3347" priority="60" stopIfTrue="1" operator="equal">
      <formula>0</formula>
    </cfRule>
  </conditionalFormatting>
  <conditionalFormatting sqref="A3:G3">
    <cfRule type="expression" dxfId="3346" priority="59" stopIfTrue="1">
      <formula>$IT4&lt;$IS$2</formula>
    </cfRule>
  </conditionalFormatting>
  <conditionalFormatting sqref="A3:G3">
    <cfRule type="cellIs" dxfId="3345" priority="58" stopIfTrue="1" operator="equal">
      <formula>0</formula>
    </cfRule>
  </conditionalFormatting>
  <conditionalFormatting sqref="A3:G3">
    <cfRule type="expression" dxfId="3344" priority="57" stopIfTrue="1">
      <formula>$IM4&lt;$IL$2</formula>
    </cfRule>
  </conditionalFormatting>
  <conditionalFormatting sqref="A3:G3">
    <cfRule type="cellIs" dxfId="3343" priority="56" stopIfTrue="1" operator="equal">
      <formula>0</formula>
    </cfRule>
  </conditionalFormatting>
  <conditionalFormatting sqref="A3:G3">
    <cfRule type="expression" dxfId="3342" priority="55" stopIfTrue="1">
      <formula>#REF!&lt;$IS$2</formula>
    </cfRule>
  </conditionalFormatting>
  <conditionalFormatting sqref="A3:G3">
    <cfRule type="cellIs" dxfId="3341" priority="54" stopIfTrue="1" operator="equal">
      <formula>0</formula>
    </cfRule>
  </conditionalFormatting>
  <conditionalFormatting sqref="A3:G3">
    <cfRule type="expression" dxfId="3340" priority="53" stopIfTrue="1">
      <formula>$IT4&lt;$IS$2</formula>
    </cfRule>
  </conditionalFormatting>
  <conditionalFormatting sqref="A3:G3">
    <cfRule type="cellIs" dxfId="3339" priority="52" stopIfTrue="1" operator="equal">
      <formula>0</formula>
    </cfRule>
  </conditionalFormatting>
  <conditionalFormatting sqref="A3:G3">
    <cfRule type="expression" dxfId="3338" priority="51" stopIfTrue="1">
      <formula>$IT4&lt;$IS$2</formula>
    </cfRule>
  </conditionalFormatting>
  <conditionalFormatting sqref="A3:G3">
    <cfRule type="cellIs" dxfId="3337" priority="50" stopIfTrue="1" operator="equal">
      <formula>0</formula>
    </cfRule>
  </conditionalFormatting>
  <conditionalFormatting sqref="A3:G3">
    <cfRule type="expression" dxfId="3336" priority="49" stopIfTrue="1">
      <formula>$IT4&lt;$IS$2</formula>
    </cfRule>
  </conditionalFormatting>
  <conditionalFormatting sqref="A3:H3">
    <cfRule type="cellIs" dxfId="3335" priority="48" operator="equal">
      <formula>0</formula>
    </cfRule>
  </conditionalFormatting>
  <conditionalFormatting sqref="A3:H3">
    <cfRule type="cellIs" dxfId="3334" priority="47" stopIfTrue="1" operator="equal">
      <formula>0</formula>
    </cfRule>
  </conditionalFormatting>
  <conditionalFormatting sqref="A3:H3">
    <cfRule type="expression" dxfId="3333" priority="46" stopIfTrue="1">
      <formula>$IT4&lt;$IS$2</formula>
    </cfRule>
  </conditionalFormatting>
  <conditionalFormatting sqref="A3:H3">
    <cfRule type="cellIs" dxfId="3332" priority="45" stopIfTrue="1" operator="equal">
      <formula>0</formula>
    </cfRule>
  </conditionalFormatting>
  <conditionalFormatting sqref="A3:H3">
    <cfRule type="expression" dxfId="3331" priority="44" stopIfTrue="1">
      <formula>$IT4&lt;$IS$2</formula>
    </cfRule>
  </conditionalFormatting>
  <conditionalFormatting sqref="A3:G3">
    <cfRule type="cellIs" dxfId="3330" priority="43" stopIfTrue="1" operator="equal">
      <formula>0</formula>
    </cfRule>
  </conditionalFormatting>
  <conditionalFormatting sqref="A3:G3">
    <cfRule type="expression" dxfId="3329" priority="42" stopIfTrue="1">
      <formula>$IT4&lt;$IS$2</formula>
    </cfRule>
  </conditionalFormatting>
  <conditionalFormatting sqref="H3">
    <cfRule type="cellIs" dxfId="3328" priority="41" stopIfTrue="1" operator="equal">
      <formula>0</formula>
    </cfRule>
  </conditionalFormatting>
  <conditionalFormatting sqref="H3">
    <cfRule type="expression" dxfId="3327" priority="40" stopIfTrue="1">
      <formula>$IT4&lt;$IS$2</formula>
    </cfRule>
  </conditionalFormatting>
  <conditionalFormatting sqref="A3:G3">
    <cfRule type="cellIs" dxfId="3326" priority="39" stopIfTrue="1" operator="equal">
      <formula>0</formula>
    </cfRule>
  </conditionalFormatting>
  <conditionalFormatting sqref="A3:G3">
    <cfRule type="expression" dxfId="3325" priority="38" stopIfTrue="1">
      <formula>$IT4&lt;$IS$2</formula>
    </cfRule>
  </conditionalFormatting>
  <conditionalFormatting sqref="A3:H3">
    <cfRule type="cellIs" dxfId="3324" priority="37" operator="equal">
      <formula>0</formula>
    </cfRule>
  </conditionalFormatting>
  <conditionalFormatting sqref="A3:H3">
    <cfRule type="cellIs" dxfId="3323" priority="36" stopIfTrue="1" operator="equal">
      <formula>0</formula>
    </cfRule>
  </conditionalFormatting>
  <conditionalFormatting sqref="A3:H3">
    <cfRule type="expression" dxfId="3322" priority="35" stopIfTrue="1">
      <formula>$IT4&lt;$IS$2</formula>
    </cfRule>
  </conditionalFormatting>
  <conditionalFormatting sqref="A3:H3">
    <cfRule type="cellIs" dxfId="3321" priority="34" stopIfTrue="1" operator="equal">
      <formula>0</formula>
    </cfRule>
  </conditionalFormatting>
  <conditionalFormatting sqref="A3:H3">
    <cfRule type="expression" dxfId="3320" priority="33" stopIfTrue="1">
      <formula>$IT4&lt;$IS$2</formula>
    </cfRule>
  </conditionalFormatting>
  <conditionalFormatting sqref="A3:H3">
    <cfRule type="cellIs" dxfId="3319" priority="32" operator="equal">
      <formula>0</formula>
    </cfRule>
  </conditionalFormatting>
  <conditionalFormatting sqref="A3:H3">
    <cfRule type="cellIs" dxfId="3318" priority="31" stopIfTrue="1" operator="equal">
      <formula>0</formula>
    </cfRule>
  </conditionalFormatting>
  <conditionalFormatting sqref="A3:H3">
    <cfRule type="expression" dxfId="3317" priority="30" stopIfTrue="1">
      <formula>$IT4&lt;$IS$2</formula>
    </cfRule>
  </conditionalFormatting>
  <conditionalFormatting sqref="A3:H3">
    <cfRule type="cellIs" dxfId="3316" priority="29" operator="equal">
      <formula>0</formula>
    </cfRule>
  </conditionalFormatting>
  <conditionalFormatting sqref="A3:H3">
    <cfRule type="cellIs" dxfId="3315" priority="28" stopIfTrue="1" operator="equal">
      <formula>0</formula>
    </cfRule>
  </conditionalFormatting>
  <conditionalFormatting sqref="A3:H3">
    <cfRule type="expression" dxfId="3314" priority="27" stopIfTrue="1">
      <formula>$IT4&lt;$IS$2</formula>
    </cfRule>
  </conditionalFormatting>
  <conditionalFormatting sqref="A3:H3">
    <cfRule type="cellIs" dxfId="3313" priority="26" stopIfTrue="1" operator="equal">
      <formula>0</formula>
    </cfRule>
  </conditionalFormatting>
  <conditionalFormatting sqref="A3:H3">
    <cfRule type="expression" dxfId="3312" priority="25" stopIfTrue="1">
      <formula>$IT4&lt;$IS$2</formula>
    </cfRule>
  </conditionalFormatting>
  <conditionalFormatting sqref="A3:H3">
    <cfRule type="cellIs" dxfId="3311" priority="24" operator="equal">
      <formula>0</formula>
    </cfRule>
  </conditionalFormatting>
  <conditionalFormatting sqref="A3:H3">
    <cfRule type="cellIs" dxfId="3310" priority="23" stopIfTrue="1" operator="equal">
      <formula>0</formula>
    </cfRule>
  </conditionalFormatting>
  <conditionalFormatting sqref="A3:H3">
    <cfRule type="expression" dxfId="3309" priority="22" stopIfTrue="1">
      <formula>$IT4&lt;$IS$2</formula>
    </cfRule>
  </conditionalFormatting>
  <conditionalFormatting sqref="A3:H3">
    <cfRule type="cellIs" dxfId="3308" priority="21" operator="equal">
      <formula>0</formula>
    </cfRule>
  </conditionalFormatting>
  <conditionalFormatting sqref="A3:H3">
    <cfRule type="cellIs" dxfId="3307" priority="20" stopIfTrue="1" operator="equal">
      <formula>0</formula>
    </cfRule>
  </conditionalFormatting>
  <conditionalFormatting sqref="A3:H3">
    <cfRule type="expression" dxfId="3306" priority="19" stopIfTrue="1">
      <formula>$IT4&lt;$IS$2</formula>
    </cfRule>
  </conditionalFormatting>
  <conditionalFormatting sqref="A3:H3">
    <cfRule type="cellIs" dxfId="3305" priority="18" stopIfTrue="1" operator="equal">
      <formula>0</formula>
    </cfRule>
  </conditionalFormatting>
  <conditionalFormatting sqref="A3:H3">
    <cfRule type="expression" dxfId="3304" priority="17" stopIfTrue="1">
      <formula>$IT4&lt;$IS$2</formula>
    </cfRule>
  </conditionalFormatting>
  <conditionalFormatting sqref="A3:H3">
    <cfRule type="cellIs" dxfId="3303" priority="16" operator="equal">
      <formula>0</formula>
    </cfRule>
  </conditionalFormatting>
  <conditionalFormatting sqref="A3:H3">
    <cfRule type="cellIs" dxfId="3302" priority="15" stopIfTrue="1" operator="equal">
      <formula>0</formula>
    </cfRule>
  </conditionalFormatting>
  <conditionalFormatting sqref="A3:H3">
    <cfRule type="expression" dxfId="3301" priority="14" stopIfTrue="1">
      <formula>$IT4&lt;$IS$2</formula>
    </cfRule>
  </conditionalFormatting>
  <conditionalFormatting sqref="A3:H3">
    <cfRule type="cellIs" dxfId="3300" priority="13" stopIfTrue="1" operator="equal">
      <formula>0</formula>
    </cfRule>
  </conditionalFormatting>
  <conditionalFormatting sqref="A3:H3">
    <cfRule type="expression" dxfId="3299" priority="12" stopIfTrue="1">
      <formula>$IT4&lt;$IS$2</formula>
    </cfRule>
  </conditionalFormatting>
  <conditionalFormatting sqref="A3:G3">
    <cfRule type="cellIs" dxfId="3298" priority="11" stopIfTrue="1" operator="equal">
      <formula>0</formula>
    </cfRule>
  </conditionalFormatting>
  <conditionalFormatting sqref="A3:G3">
    <cfRule type="expression" dxfId="3297" priority="10" stopIfTrue="1">
      <formula>$IT4&lt;$IS$2</formula>
    </cfRule>
  </conditionalFormatting>
  <conditionalFormatting sqref="H3">
    <cfRule type="cellIs" dxfId="3296" priority="9" stopIfTrue="1" operator="equal">
      <formula>0</formula>
    </cfRule>
  </conditionalFormatting>
  <conditionalFormatting sqref="H3">
    <cfRule type="expression" dxfId="3295" priority="8" stopIfTrue="1">
      <formula>$IT4&lt;$IS$2</formula>
    </cfRule>
  </conditionalFormatting>
  <conditionalFormatting sqref="A3:G3">
    <cfRule type="cellIs" dxfId="3294" priority="7" stopIfTrue="1" operator="equal">
      <formula>0</formula>
    </cfRule>
  </conditionalFormatting>
  <conditionalFormatting sqref="A3:G3">
    <cfRule type="expression" dxfId="3293" priority="6" stopIfTrue="1">
      <formula>$IT4&lt;$IS$2</formula>
    </cfRule>
  </conditionalFormatting>
  <conditionalFormatting sqref="A3:H3">
    <cfRule type="cellIs" dxfId="3292" priority="5" operator="equal">
      <formula>0</formula>
    </cfRule>
  </conditionalFormatting>
  <conditionalFormatting sqref="A3:H3">
    <cfRule type="cellIs" dxfId="3291" priority="4" stopIfTrue="1" operator="equal">
      <formula>0</formula>
    </cfRule>
  </conditionalFormatting>
  <conditionalFormatting sqref="A3:H3">
    <cfRule type="expression" dxfId="3290" priority="3" stopIfTrue="1">
      <formula>$IT4&lt;$IS$2</formula>
    </cfRule>
  </conditionalFormatting>
  <conditionalFormatting sqref="A3:H3">
    <cfRule type="cellIs" dxfId="3289" priority="2" stopIfTrue="1" operator="equal">
      <formula>0</formula>
    </cfRule>
  </conditionalFormatting>
  <conditionalFormatting sqref="A3:H3">
    <cfRule type="expression" dxfId="3288" priority="1" stopIfTrue="1">
      <formula>$IT4&lt;$IS$2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47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х!A27</f>
        <v>27.01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42" priority="5" operator="equal">
      <formula>0</formula>
    </cfRule>
  </conditionalFormatting>
  <conditionalFormatting sqref="D6">
    <cfRule type="cellIs" dxfId="1141" priority="4" operator="equal">
      <formula>0</formula>
    </cfRule>
  </conditionalFormatting>
  <conditionalFormatting sqref="D6">
    <cfRule type="cellIs" dxfId="1140" priority="3" operator="equal">
      <formula>0</formula>
    </cfRule>
  </conditionalFormatting>
  <conditionalFormatting sqref="A2:A4">
    <cfRule type="cellIs" dxfId="1139" priority="2" operator="equal">
      <formula>0</formula>
    </cfRule>
  </conditionalFormatting>
  <conditionalFormatting sqref="A65:A67">
    <cfRule type="cellIs" dxfId="113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3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х!A28</f>
        <v>28.01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37" priority="5" operator="equal">
      <formula>0</formula>
    </cfRule>
  </conditionalFormatting>
  <conditionalFormatting sqref="D6">
    <cfRule type="cellIs" dxfId="1136" priority="4" operator="equal">
      <formula>0</formula>
    </cfRule>
  </conditionalFormatting>
  <conditionalFormatting sqref="D6">
    <cfRule type="cellIs" dxfId="1135" priority="3" operator="equal">
      <formula>0</formula>
    </cfRule>
  </conditionalFormatting>
  <conditionalFormatting sqref="A2:A4">
    <cfRule type="cellIs" dxfId="1134" priority="2" operator="equal">
      <formula>0</formula>
    </cfRule>
  </conditionalFormatting>
  <conditionalFormatting sqref="A65:A67">
    <cfRule type="cellIs" dxfId="113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9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х!A29</f>
        <v>29.01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32" priority="5" operator="equal">
      <formula>0</formula>
    </cfRule>
  </conditionalFormatting>
  <conditionalFormatting sqref="D6">
    <cfRule type="cellIs" dxfId="1131" priority="4" operator="equal">
      <formula>0</formula>
    </cfRule>
  </conditionalFormatting>
  <conditionalFormatting sqref="D6">
    <cfRule type="cellIs" dxfId="1130" priority="3" operator="equal">
      <formula>0</formula>
    </cfRule>
  </conditionalFormatting>
  <conditionalFormatting sqref="A2:A4">
    <cfRule type="cellIs" dxfId="1129" priority="2" operator="equal">
      <formula>0</formula>
    </cfRule>
  </conditionalFormatting>
  <conditionalFormatting sqref="A65:A67">
    <cfRule type="cellIs" dxfId="1128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9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х!A30</f>
        <v>30.01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27" priority="5" operator="equal">
      <formula>0</formula>
    </cfRule>
  </conditionalFormatting>
  <conditionalFormatting sqref="D6">
    <cfRule type="cellIs" dxfId="1126" priority="4" operator="equal">
      <formula>0</formula>
    </cfRule>
  </conditionalFormatting>
  <conditionalFormatting sqref="D6">
    <cfRule type="cellIs" dxfId="1125" priority="3" operator="equal">
      <formula>0</formula>
    </cfRule>
  </conditionalFormatting>
  <conditionalFormatting sqref="A2:A4">
    <cfRule type="cellIs" dxfId="1124" priority="2" operator="equal">
      <formula>0</formula>
    </cfRule>
  </conditionalFormatting>
  <conditionalFormatting sqref="A65:A67">
    <cfRule type="cellIs" dxfId="1123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B301"/>
  <sheetViews>
    <sheetView topLeftCell="A56" zoomScale="80" zoomScaleNormal="80" workbookViewId="0">
      <selection activeCell="A65" sqref="A65:A67"/>
    </sheetView>
  </sheetViews>
  <sheetFormatPr defaultColWidth="0" defaultRowHeight="12.75" x14ac:dyDescent="0.2"/>
  <cols>
    <col min="1" max="1" width="35.140625" style="3" customWidth="1"/>
    <col min="2" max="2" width="20" style="3" customWidth="1"/>
    <col min="3" max="3" width="5.7109375" style="3" customWidth="1"/>
    <col min="4" max="5" width="7.7109375" style="3" customWidth="1"/>
    <col min="6" max="7" width="8.7109375" style="3" customWidth="1"/>
    <col min="8" max="9" width="15.140625" style="3" customWidth="1"/>
    <col min="10" max="10" width="0.140625" style="3" customWidth="1"/>
    <col min="11" max="234" width="9.140625" style="3" customWidth="1"/>
    <col min="235" max="16384" width="0" style="3" hidden="1"/>
  </cols>
  <sheetData>
    <row r="1" spans="1:236" ht="15.75" hidden="1" x14ac:dyDescent="0.25">
      <c r="A1" s="1"/>
      <c r="B1" s="1"/>
      <c r="C1" s="1"/>
      <c r="D1" s="1"/>
      <c r="E1" s="1"/>
      <c r="F1" s="1"/>
      <c r="G1" s="1"/>
      <c r="H1" s="2"/>
      <c r="I1" s="2"/>
    </row>
    <row r="2" spans="1:236" ht="15.75" x14ac:dyDescent="0.25">
      <c r="A2" s="4" t="s">
        <v>0</v>
      </c>
      <c r="B2" s="5"/>
      <c r="C2" s="5"/>
      <c r="D2" s="5"/>
      <c r="E2" s="5"/>
      <c r="F2" s="5"/>
      <c r="G2" s="5"/>
      <c r="H2" s="2"/>
      <c r="I2" s="2"/>
      <c r="K2" s="39"/>
      <c r="L2" s="39"/>
      <c r="M2" s="39"/>
      <c r="N2" s="39"/>
      <c r="O2" s="39"/>
      <c r="P2" s="39"/>
    </row>
    <row r="3" spans="1:236" ht="15.75" x14ac:dyDescent="0.25">
      <c r="A3" s="4" t="s">
        <v>56</v>
      </c>
      <c r="B3" s="5"/>
      <c r="C3" s="5"/>
      <c r="D3" s="5"/>
      <c r="E3" s="5"/>
      <c r="F3" s="5"/>
      <c r="G3" s="5"/>
      <c r="H3" s="2"/>
      <c r="I3" s="2"/>
    </row>
    <row r="4" spans="1:236" ht="15.75" x14ac:dyDescent="0.25">
      <c r="A4" s="4" t="s">
        <v>57</v>
      </c>
      <c r="B4" s="5"/>
      <c r="C4" s="5"/>
      <c r="D4" s="5"/>
      <c r="E4" s="5"/>
      <c r="F4" s="5"/>
      <c r="G4" s="5"/>
      <c r="H4" s="2"/>
      <c r="I4" s="2"/>
    </row>
    <row r="5" spans="1:236" ht="15.75" x14ac:dyDescent="0.25">
      <c r="A5" s="4"/>
      <c r="B5" s="5"/>
      <c r="C5" s="5"/>
      <c r="D5" s="5"/>
      <c r="E5" s="5"/>
      <c r="F5" s="5"/>
      <c r="G5" s="5"/>
      <c r="H5" s="2"/>
      <c r="I5" s="2"/>
    </row>
    <row r="6" spans="1:236" ht="26.25" x14ac:dyDescent="0.4">
      <c r="A6" s="184" t="s">
        <v>1</v>
      </c>
      <c r="B6" s="185"/>
      <c r="C6" s="40"/>
      <c r="D6" s="43" t="str">
        <f>х!A31</f>
        <v>31.01</v>
      </c>
      <c r="E6" s="41" t="str">
        <f>х!B1</f>
        <v>2016г</v>
      </c>
      <c r="F6" s="40"/>
      <c r="G6" s="40"/>
      <c r="H6" s="2"/>
      <c r="I6" s="2"/>
      <c r="IA6" s="6">
        <f>[1]основа!AL2</f>
        <v>42415</v>
      </c>
      <c r="IB6" s="6">
        <f>[1]основа!AM2</f>
        <v>42551</v>
      </c>
    </row>
    <row r="7" spans="1:236" x14ac:dyDescent="0.2">
      <c r="A7" s="183"/>
      <c r="B7" s="183"/>
      <c r="C7" s="183"/>
      <c r="D7" s="183"/>
      <c r="E7" s="183"/>
      <c r="F7" s="183"/>
      <c r="G7" s="183"/>
      <c r="H7" s="7"/>
      <c r="I7" s="7"/>
      <c r="J7" s="1"/>
      <c r="K7" s="37"/>
      <c r="IA7" s="8"/>
      <c r="IB7" s="6">
        <f>[1]основа!AM3</f>
        <v>42551</v>
      </c>
    </row>
    <row r="8" spans="1:236" ht="1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1"/>
      <c r="K8" s="38">
        <v>1</v>
      </c>
      <c r="M8" s="10"/>
      <c r="N8" s="10"/>
      <c r="O8" s="10"/>
      <c r="P8" s="10"/>
      <c r="IA8" s="12"/>
      <c r="IB8" s="6">
        <f>[1]основа!AM4</f>
        <v>42551</v>
      </c>
    </row>
    <row r="9" spans="1:236" ht="15" customHeight="1" x14ac:dyDescent="0.25">
      <c r="A9" s="13" t="s">
        <v>2</v>
      </c>
      <c r="B9" s="14" t="s">
        <v>3</v>
      </c>
      <c r="C9" s="14" t="s">
        <v>4</v>
      </c>
      <c r="D9" s="14" t="s">
        <v>5</v>
      </c>
      <c r="E9" s="14" t="s">
        <v>6</v>
      </c>
      <c r="F9" s="14" t="s">
        <v>7</v>
      </c>
      <c r="G9" s="14" t="s">
        <v>8</v>
      </c>
      <c r="H9" s="36" t="s">
        <v>9</v>
      </c>
      <c r="I9" s="14" t="s">
        <v>9</v>
      </c>
      <c r="J9" s="11"/>
      <c r="K9" s="38">
        <v>1</v>
      </c>
      <c r="M9" s="14" t="s">
        <v>5</v>
      </c>
      <c r="N9" s="14" t="s">
        <v>6</v>
      </c>
      <c r="O9" s="14" t="s">
        <v>7</v>
      </c>
      <c r="P9" s="14" t="s">
        <v>8</v>
      </c>
      <c r="IA9" s="12"/>
      <c r="IB9" s="6">
        <f>[1]основа!AM5</f>
        <v>42551</v>
      </c>
    </row>
    <row r="10" spans="1:236" ht="15" customHeight="1" x14ac:dyDescent="0.2">
      <c r="A10" s="9"/>
      <c r="B10" s="15"/>
      <c r="C10" s="16"/>
      <c r="D10" s="17"/>
      <c r="E10" s="17"/>
      <c r="F10" s="17"/>
      <c r="G10" s="17"/>
      <c r="H10" s="17"/>
      <c r="I10" s="17"/>
      <c r="J10" s="11"/>
      <c r="K10" s="38">
        <v>1</v>
      </c>
      <c r="M10" s="17"/>
      <c r="N10" s="17"/>
      <c r="O10" s="17"/>
      <c r="P10" s="17"/>
      <c r="IA10" s="12"/>
      <c r="IB10" s="6">
        <f>[1]основа!AM6</f>
        <v>42551</v>
      </c>
    </row>
    <row r="11" spans="1:236" ht="15" customHeight="1" x14ac:dyDescent="0.2">
      <c r="A11" s="18" t="s">
        <v>10</v>
      </c>
      <c r="B11" s="19"/>
      <c r="C11" s="19"/>
      <c r="D11" s="19"/>
      <c r="E11" s="19"/>
      <c r="F11" s="19"/>
      <c r="G11" s="19"/>
      <c r="H11" s="20"/>
      <c r="I11" s="20"/>
      <c r="J11" s="11"/>
      <c r="K11" s="38">
        <v>1</v>
      </c>
      <c r="M11" s="19"/>
      <c r="N11" s="19"/>
      <c r="O11" s="19"/>
      <c r="P11" s="19"/>
      <c r="IA11" s="12"/>
      <c r="IB11" s="6">
        <f>[1]основа!AM7</f>
        <v>42551</v>
      </c>
    </row>
    <row r="12" spans="1:236" ht="15" customHeight="1" x14ac:dyDescent="0.2">
      <c r="A12" s="21"/>
      <c r="B12" s="22"/>
      <c r="C12" s="23"/>
      <c r="D12" s="24"/>
      <c r="E12" s="24"/>
      <c r="F12" s="24"/>
      <c r="G12" s="24"/>
      <c r="H12" s="25"/>
      <c r="I12" s="25">
        <f>H12</f>
        <v>0</v>
      </c>
      <c r="J12" s="11"/>
      <c r="K12" s="37">
        <f>A12</f>
        <v>0</v>
      </c>
      <c r="M12" s="24">
        <f>D12</f>
        <v>0</v>
      </c>
      <c r="N12" s="24">
        <f t="shared" ref="N12:P18" si="0">E12</f>
        <v>0</v>
      </c>
      <c r="O12" s="24">
        <f t="shared" si="0"/>
        <v>0</v>
      </c>
      <c r="P12" s="24">
        <f t="shared" si="0"/>
        <v>0</v>
      </c>
      <c r="IA12" s="12"/>
      <c r="IB12" s="6">
        <f>[1]основа!AM8</f>
        <v>42551</v>
      </c>
    </row>
    <row r="13" spans="1:236" ht="15" customHeight="1" x14ac:dyDescent="0.2">
      <c r="A13" s="21"/>
      <c r="B13" s="22"/>
      <c r="C13" s="23"/>
      <c r="D13" s="24"/>
      <c r="E13" s="24"/>
      <c r="F13" s="24"/>
      <c r="G13" s="24"/>
      <c r="H13" s="25"/>
      <c r="I13" s="25">
        <f t="shared" ref="I13:I18" si="1">H13</f>
        <v>0</v>
      </c>
      <c r="J13" s="11"/>
      <c r="K13" s="37">
        <f t="shared" ref="K13:K61" si="2">A13</f>
        <v>0</v>
      </c>
      <c r="M13" s="24">
        <f t="shared" ref="M13:M18" si="3">D13</f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IA13" s="12"/>
      <c r="IB13" s="6">
        <f>[1]основа!AM9</f>
        <v>42551</v>
      </c>
    </row>
    <row r="14" spans="1:236" ht="15" customHeight="1" x14ac:dyDescent="0.2">
      <c r="A14" s="21"/>
      <c r="B14" s="22"/>
      <c r="C14" s="23"/>
      <c r="D14" s="24"/>
      <c r="E14" s="24"/>
      <c r="F14" s="24"/>
      <c r="G14" s="24"/>
      <c r="H14" s="25"/>
      <c r="I14" s="25">
        <f t="shared" si="1"/>
        <v>0</v>
      </c>
      <c r="J14" s="11"/>
      <c r="K14" s="37">
        <f t="shared" si="2"/>
        <v>0</v>
      </c>
      <c r="M14" s="24">
        <f t="shared" si="3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IA14" s="12"/>
      <c r="IB14" s="6">
        <f>[1]основа!AM10</f>
        <v>42551</v>
      </c>
    </row>
    <row r="15" spans="1:236" ht="15" customHeight="1" x14ac:dyDescent="0.2">
      <c r="A15" s="21"/>
      <c r="B15" s="22"/>
      <c r="C15" s="23"/>
      <c r="D15" s="24"/>
      <c r="E15" s="24"/>
      <c r="F15" s="24"/>
      <c r="G15" s="24"/>
      <c r="H15" s="25"/>
      <c r="I15" s="25">
        <f t="shared" si="1"/>
        <v>0</v>
      </c>
      <c r="J15" s="11"/>
      <c r="K15" s="37">
        <f t="shared" si="2"/>
        <v>0</v>
      </c>
      <c r="M15" s="24">
        <f t="shared" si="3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IA15" s="12"/>
      <c r="IB15" s="6">
        <f>[1]основа!AM11</f>
        <v>42551</v>
      </c>
    </row>
    <row r="16" spans="1:236" ht="15" customHeight="1" x14ac:dyDescent="0.2">
      <c r="A16" s="21"/>
      <c r="B16" s="22"/>
      <c r="C16" s="23"/>
      <c r="D16" s="24"/>
      <c r="E16" s="24"/>
      <c r="F16" s="24"/>
      <c r="G16" s="24"/>
      <c r="H16" s="25"/>
      <c r="I16" s="25">
        <f t="shared" si="1"/>
        <v>0</v>
      </c>
      <c r="J16" s="11"/>
      <c r="K16" s="37">
        <f t="shared" si="2"/>
        <v>0</v>
      </c>
      <c r="M16" s="24">
        <f t="shared" si="3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IA16" s="12"/>
      <c r="IB16" s="6">
        <f>[1]основа!AM12</f>
        <v>42551</v>
      </c>
    </row>
    <row r="17" spans="1:236" ht="15" customHeight="1" x14ac:dyDescent="0.2">
      <c r="A17" s="21"/>
      <c r="B17" s="22"/>
      <c r="C17" s="23"/>
      <c r="D17" s="24"/>
      <c r="E17" s="24"/>
      <c r="F17" s="24"/>
      <c r="G17" s="24"/>
      <c r="H17" s="25"/>
      <c r="I17" s="25">
        <f t="shared" si="1"/>
        <v>0</v>
      </c>
      <c r="J17" s="11"/>
      <c r="K17" s="37">
        <f t="shared" si="2"/>
        <v>0</v>
      </c>
      <c r="M17" s="24">
        <f t="shared" si="3"/>
        <v>0</v>
      </c>
      <c r="N17" s="24">
        <f t="shared" si="0"/>
        <v>0</v>
      </c>
      <c r="O17" s="24">
        <f t="shared" si="0"/>
        <v>0</v>
      </c>
      <c r="P17" s="24">
        <f t="shared" si="0"/>
        <v>0</v>
      </c>
      <c r="IA17" s="12"/>
      <c r="IB17" s="6">
        <f>[1]основа!AM13</f>
        <v>42551</v>
      </c>
    </row>
    <row r="18" spans="1:236" ht="15" customHeight="1" x14ac:dyDescent="0.2">
      <c r="A18" s="21"/>
      <c r="B18" s="22"/>
      <c r="C18" s="23"/>
      <c r="D18" s="24"/>
      <c r="E18" s="24"/>
      <c r="F18" s="24"/>
      <c r="G18" s="24"/>
      <c r="H18" s="25"/>
      <c r="I18" s="25">
        <f t="shared" si="1"/>
        <v>0</v>
      </c>
      <c r="J18" s="11"/>
      <c r="K18" s="37">
        <f t="shared" si="2"/>
        <v>0</v>
      </c>
      <c r="M18" s="24">
        <f t="shared" si="3"/>
        <v>0</v>
      </c>
      <c r="N18" s="24">
        <f t="shared" si="0"/>
        <v>0</v>
      </c>
      <c r="O18" s="24">
        <f t="shared" si="0"/>
        <v>0</v>
      </c>
      <c r="P18" s="24">
        <f t="shared" si="0"/>
        <v>0</v>
      </c>
      <c r="IA18" s="12"/>
      <c r="IB18" s="6">
        <f>[1]основа!AM14</f>
        <v>42551</v>
      </c>
    </row>
    <row r="19" spans="1:236" ht="15" customHeight="1" x14ac:dyDescent="0.2">
      <c r="A19" s="18" t="s">
        <v>11</v>
      </c>
      <c r="B19" s="26"/>
      <c r="C19" s="27"/>
      <c r="D19" s="28">
        <v>13.4</v>
      </c>
      <c r="E19" s="28">
        <v>16.740000000000002</v>
      </c>
      <c r="F19" s="28">
        <v>61.540000000000006</v>
      </c>
      <c r="G19" s="28">
        <v>460.19</v>
      </c>
      <c r="H19" s="29">
        <v>18.076550000000001</v>
      </c>
      <c r="I19" s="29">
        <f>I18+I17+I16+I15+I14+I13+I12</f>
        <v>0</v>
      </c>
      <c r="J19" s="11"/>
      <c r="K19" s="38">
        <v>1</v>
      </c>
      <c r="M19" s="28">
        <f>SUM(M12:M18)</f>
        <v>0</v>
      </c>
      <c r="N19" s="28">
        <f t="shared" ref="N19:P19" si="4">SUM(N12:N18)</f>
        <v>0</v>
      </c>
      <c r="O19" s="28">
        <f t="shared" si="4"/>
        <v>0</v>
      </c>
      <c r="P19" s="28">
        <f t="shared" si="4"/>
        <v>0</v>
      </c>
      <c r="IA19" s="12"/>
      <c r="IB19" s="6">
        <f>[1]основа!AM15</f>
        <v>42551</v>
      </c>
    </row>
    <row r="20" spans="1:236" ht="15" customHeight="1" x14ac:dyDescent="0.2">
      <c r="A20" s="18"/>
      <c r="B20" s="26"/>
      <c r="C20" s="27"/>
      <c r="D20" s="28"/>
      <c r="E20" s="28"/>
      <c r="F20" s="28"/>
      <c r="G20" s="28"/>
      <c r="H20" s="29"/>
      <c r="I20" s="29"/>
      <c r="J20" s="11"/>
      <c r="K20" s="38">
        <v>1</v>
      </c>
      <c r="M20" s="28"/>
      <c r="N20" s="28"/>
      <c r="O20" s="28"/>
      <c r="P20" s="28"/>
      <c r="IA20" s="12"/>
      <c r="IB20" s="6">
        <f>[1]основа!AM16</f>
        <v>42551</v>
      </c>
    </row>
    <row r="21" spans="1:236" ht="15" customHeight="1" x14ac:dyDescent="0.2">
      <c r="A21" s="18" t="s">
        <v>12</v>
      </c>
      <c r="B21" s="26"/>
      <c r="C21" s="27"/>
      <c r="D21" s="28"/>
      <c r="E21" s="28"/>
      <c r="F21" s="28"/>
      <c r="G21" s="28"/>
      <c r="H21" s="29"/>
      <c r="I21" s="29"/>
      <c r="J21" s="11"/>
      <c r="K21" s="38">
        <v>1</v>
      </c>
      <c r="M21" s="28"/>
      <c r="N21" s="28"/>
      <c r="O21" s="28"/>
      <c r="P21" s="28"/>
      <c r="IA21" s="12"/>
      <c r="IB21" s="6">
        <f>[1]основа!AM17</f>
        <v>42551</v>
      </c>
    </row>
    <row r="22" spans="1:236" ht="15" customHeight="1" x14ac:dyDescent="0.2">
      <c r="A22" s="21"/>
      <c r="B22" s="22"/>
      <c r="C22" s="23"/>
      <c r="D22" s="24"/>
      <c r="E22" s="24"/>
      <c r="F22" s="24"/>
      <c r="G22" s="24"/>
      <c r="H22" s="25"/>
      <c r="I22" s="25">
        <f>H22</f>
        <v>0</v>
      </c>
      <c r="J22" s="11"/>
      <c r="K22" s="37">
        <f t="shared" si="2"/>
        <v>0</v>
      </c>
      <c r="M22" s="24">
        <f>D22</f>
        <v>0</v>
      </c>
      <c r="N22" s="24">
        <f t="shared" ref="N22:P24" si="5">E22</f>
        <v>0</v>
      </c>
      <c r="O22" s="24">
        <f t="shared" si="5"/>
        <v>0</v>
      </c>
      <c r="P22" s="24">
        <f t="shared" si="5"/>
        <v>0</v>
      </c>
      <c r="IA22" s="12"/>
      <c r="IB22" s="6">
        <f>[1]основа!AM18</f>
        <v>42551</v>
      </c>
    </row>
    <row r="23" spans="1:236" ht="15" customHeight="1" x14ac:dyDescent="0.2">
      <c r="A23" s="21"/>
      <c r="B23" s="22"/>
      <c r="C23" s="23"/>
      <c r="D23" s="24"/>
      <c r="E23" s="24"/>
      <c r="F23" s="24"/>
      <c r="G23" s="24"/>
      <c r="H23" s="25"/>
      <c r="I23" s="25">
        <f t="shared" ref="I23:I24" si="6">H23</f>
        <v>0</v>
      </c>
      <c r="J23" s="11"/>
      <c r="K23" s="37">
        <f t="shared" si="2"/>
        <v>0</v>
      </c>
      <c r="M23" s="24">
        <f t="shared" ref="M23:M24" si="7">D23</f>
        <v>0</v>
      </c>
      <c r="N23" s="24">
        <f t="shared" si="5"/>
        <v>0</v>
      </c>
      <c r="O23" s="24">
        <f t="shared" si="5"/>
        <v>0</v>
      </c>
      <c r="P23" s="24">
        <f t="shared" si="5"/>
        <v>0</v>
      </c>
      <c r="IA23" s="12"/>
      <c r="IB23" s="6">
        <f>[1]основа!AM19</f>
        <v>42551</v>
      </c>
    </row>
    <row r="24" spans="1:236" ht="15" customHeight="1" x14ac:dyDescent="0.2">
      <c r="A24" s="21"/>
      <c r="B24" s="22"/>
      <c r="C24" s="23"/>
      <c r="D24" s="24"/>
      <c r="E24" s="24"/>
      <c r="F24" s="24"/>
      <c r="G24" s="24"/>
      <c r="H24" s="25"/>
      <c r="I24" s="25">
        <f t="shared" si="6"/>
        <v>0</v>
      </c>
      <c r="J24" s="11"/>
      <c r="K24" s="37">
        <f t="shared" si="2"/>
        <v>0</v>
      </c>
      <c r="M24" s="24">
        <f t="shared" si="7"/>
        <v>0</v>
      </c>
      <c r="N24" s="24">
        <f t="shared" si="5"/>
        <v>0</v>
      </c>
      <c r="O24" s="24">
        <f t="shared" si="5"/>
        <v>0</v>
      </c>
      <c r="P24" s="24">
        <f t="shared" si="5"/>
        <v>0</v>
      </c>
      <c r="IA24" s="12"/>
      <c r="IB24" s="6">
        <f>[1]основа!AM20</f>
        <v>42551</v>
      </c>
    </row>
    <row r="25" spans="1:236" ht="15" customHeight="1" x14ac:dyDescent="0.2">
      <c r="A25" s="18" t="s">
        <v>13</v>
      </c>
      <c r="B25" s="26"/>
      <c r="C25" s="27"/>
      <c r="D25" s="28">
        <v>0.54</v>
      </c>
      <c r="E25" s="28">
        <v>0</v>
      </c>
      <c r="F25" s="28">
        <v>28.98</v>
      </c>
      <c r="G25" s="28">
        <v>118.08</v>
      </c>
      <c r="H25" s="29">
        <v>4.7412000000000001</v>
      </c>
      <c r="I25" s="29">
        <f>I24+I23+I22</f>
        <v>0</v>
      </c>
      <c r="J25" s="11"/>
      <c r="K25" s="38">
        <v>1</v>
      </c>
      <c r="M25" s="28">
        <f>SUM(M22:M24)</f>
        <v>0</v>
      </c>
      <c r="N25" s="28">
        <f t="shared" ref="N25:P25" si="8">SUM(N22:N24)</f>
        <v>0</v>
      </c>
      <c r="O25" s="28">
        <f t="shared" si="8"/>
        <v>0</v>
      </c>
      <c r="P25" s="28">
        <f t="shared" si="8"/>
        <v>0</v>
      </c>
      <c r="IA25" s="12"/>
      <c r="IB25" s="6">
        <f>[1]основа!AM21</f>
        <v>42551</v>
      </c>
    </row>
    <row r="26" spans="1:236" ht="15" customHeight="1" x14ac:dyDescent="0.2">
      <c r="A26" s="18"/>
      <c r="B26" s="26"/>
      <c r="C26" s="27"/>
      <c r="D26" s="28"/>
      <c r="E26" s="28"/>
      <c r="F26" s="28"/>
      <c r="G26" s="28"/>
      <c r="H26" s="29"/>
      <c r="I26" s="29"/>
      <c r="J26" s="11"/>
      <c r="K26" s="38">
        <v>1</v>
      </c>
      <c r="M26" s="28"/>
      <c r="N26" s="28"/>
      <c r="O26" s="28"/>
      <c r="P26" s="28"/>
      <c r="IA26" s="12"/>
      <c r="IB26" s="6">
        <f>[1]основа!AM22</f>
        <v>42551</v>
      </c>
    </row>
    <row r="27" spans="1:236" ht="15" customHeight="1" x14ac:dyDescent="0.2">
      <c r="A27" s="18" t="s">
        <v>14</v>
      </c>
      <c r="B27" s="26"/>
      <c r="C27" s="27"/>
      <c r="D27" s="30"/>
      <c r="E27" s="30"/>
      <c r="F27" s="30"/>
      <c r="G27" s="30"/>
      <c r="H27" s="31"/>
      <c r="I27" s="31"/>
      <c r="J27" s="11"/>
      <c r="K27" s="38">
        <v>1</v>
      </c>
      <c r="M27" s="30"/>
      <c r="N27" s="30"/>
      <c r="O27" s="30"/>
      <c r="P27" s="30"/>
      <c r="IA27" s="12"/>
      <c r="IB27" s="6">
        <f>[1]основа!AM23</f>
        <v>42551</v>
      </c>
    </row>
    <row r="28" spans="1:236" ht="15" customHeight="1" x14ac:dyDescent="0.2">
      <c r="A28" s="21"/>
      <c r="B28" s="22"/>
      <c r="C28" s="23"/>
      <c r="D28" s="24"/>
      <c r="E28" s="24"/>
      <c r="F28" s="24"/>
      <c r="G28" s="24"/>
      <c r="H28" s="25"/>
      <c r="I28" s="25">
        <f>H28</f>
        <v>0</v>
      </c>
      <c r="J28" s="11"/>
      <c r="K28" s="37">
        <f t="shared" si="2"/>
        <v>0</v>
      </c>
      <c r="M28" s="24">
        <f>D28</f>
        <v>0</v>
      </c>
      <c r="N28" s="24">
        <f t="shared" ref="N28:P35" si="9">E28</f>
        <v>0</v>
      </c>
      <c r="O28" s="24">
        <f t="shared" si="9"/>
        <v>0</v>
      </c>
      <c r="P28" s="24">
        <f t="shared" si="9"/>
        <v>0</v>
      </c>
      <c r="IA28" s="12"/>
      <c r="IB28" s="6">
        <f>[1]основа!AM24</f>
        <v>42551</v>
      </c>
    </row>
    <row r="29" spans="1:236" ht="15" customHeight="1" x14ac:dyDescent="0.2">
      <c r="A29" s="21"/>
      <c r="B29" s="22"/>
      <c r="C29" s="23"/>
      <c r="D29" s="24"/>
      <c r="E29" s="24"/>
      <c r="F29" s="24"/>
      <c r="G29" s="24"/>
      <c r="H29" s="25"/>
      <c r="I29" s="25">
        <f t="shared" ref="I29:I35" si="10">H29</f>
        <v>0</v>
      </c>
      <c r="J29" s="11"/>
      <c r="K29" s="37">
        <f t="shared" si="2"/>
        <v>0</v>
      </c>
      <c r="M29" s="24">
        <f t="shared" ref="M29:M35" si="11">D29</f>
        <v>0</v>
      </c>
      <c r="N29" s="24">
        <f t="shared" si="9"/>
        <v>0</v>
      </c>
      <c r="O29" s="24">
        <f t="shared" si="9"/>
        <v>0</v>
      </c>
      <c r="P29" s="24">
        <f t="shared" si="9"/>
        <v>0</v>
      </c>
      <c r="IA29" s="12"/>
      <c r="IB29" s="6">
        <f>[1]основа!AM25</f>
        <v>42551</v>
      </c>
    </row>
    <row r="30" spans="1:236" ht="15" customHeight="1" x14ac:dyDescent="0.2">
      <c r="A30" s="21"/>
      <c r="B30" s="22"/>
      <c r="C30" s="23"/>
      <c r="D30" s="24"/>
      <c r="E30" s="24"/>
      <c r="F30" s="24"/>
      <c r="G30" s="24"/>
      <c r="H30" s="25"/>
      <c r="I30" s="25">
        <f t="shared" si="10"/>
        <v>0</v>
      </c>
      <c r="J30" s="11"/>
      <c r="K30" s="37">
        <f t="shared" si="2"/>
        <v>0</v>
      </c>
      <c r="M30" s="24">
        <f t="shared" si="11"/>
        <v>0</v>
      </c>
      <c r="N30" s="24">
        <f t="shared" si="9"/>
        <v>0</v>
      </c>
      <c r="O30" s="24">
        <f t="shared" si="9"/>
        <v>0</v>
      </c>
      <c r="P30" s="24">
        <f t="shared" si="9"/>
        <v>0</v>
      </c>
      <c r="IA30" s="12"/>
      <c r="IB30" s="6">
        <f>[1]основа!AM26</f>
        <v>42551</v>
      </c>
    </row>
    <row r="31" spans="1:236" ht="15" customHeight="1" x14ac:dyDescent="0.2">
      <c r="A31" s="21"/>
      <c r="B31" s="22"/>
      <c r="C31" s="23"/>
      <c r="D31" s="24"/>
      <c r="E31" s="24"/>
      <c r="F31" s="24"/>
      <c r="G31" s="24"/>
      <c r="H31" s="25"/>
      <c r="I31" s="25">
        <f t="shared" si="10"/>
        <v>0</v>
      </c>
      <c r="J31" s="11"/>
      <c r="K31" s="37">
        <f t="shared" si="2"/>
        <v>0</v>
      </c>
      <c r="M31" s="24">
        <f t="shared" si="11"/>
        <v>0</v>
      </c>
      <c r="N31" s="24">
        <f t="shared" si="9"/>
        <v>0</v>
      </c>
      <c r="O31" s="24">
        <f t="shared" si="9"/>
        <v>0</v>
      </c>
      <c r="P31" s="24">
        <f t="shared" si="9"/>
        <v>0</v>
      </c>
      <c r="IA31" s="12"/>
      <c r="IB31" s="6">
        <f>[1]основа!AM27</f>
        <v>42551</v>
      </c>
    </row>
    <row r="32" spans="1:236" ht="15" customHeight="1" x14ac:dyDescent="0.2">
      <c r="A32" s="21"/>
      <c r="B32" s="22"/>
      <c r="C32" s="23"/>
      <c r="D32" s="24"/>
      <c r="E32" s="24"/>
      <c r="F32" s="24"/>
      <c r="G32" s="24"/>
      <c r="H32" s="25"/>
      <c r="I32" s="25">
        <f t="shared" si="10"/>
        <v>0</v>
      </c>
      <c r="J32" s="11"/>
      <c r="K32" s="37">
        <f t="shared" si="2"/>
        <v>0</v>
      </c>
      <c r="M32" s="24">
        <f t="shared" si="11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IA32" s="12"/>
      <c r="IB32" s="6">
        <f>[1]основа!AM28</f>
        <v>42551</v>
      </c>
    </row>
    <row r="33" spans="1:236" ht="15" customHeight="1" x14ac:dyDescent="0.2">
      <c r="A33" s="21"/>
      <c r="B33" s="22"/>
      <c r="C33" s="23"/>
      <c r="D33" s="24"/>
      <c r="E33" s="24"/>
      <c r="F33" s="24"/>
      <c r="G33" s="24"/>
      <c r="H33" s="25"/>
      <c r="I33" s="25">
        <f t="shared" si="10"/>
        <v>0</v>
      </c>
      <c r="J33" s="11"/>
      <c r="K33" s="37">
        <f t="shared" si="2"/>
        <v>0</v>
      </c>
      <c r="M33" s="24">
        <f t="shared" si="11"/>
        <v>0</v>
      </c>
      <c r="N33" s="24">
        <f t="shared" si="9"/>
        <v>0</v>
      </c>
      <c r="O33" s="24">
        <f t="shared" si="9"/>
        <v>0</v>
      </c>
      <c r="P33" s="24">
        <f t="shared" si="9"/>
        <v>0</v>
      </c>
      <c r="IA33" s="12"/>
      <c r="IB33" s="6">
        <f>[1]основа!AM29</f>
        <v>42551</v>
      </c>
    </row>
    <row r="34" spans="1:236" ht="15" customHeight="1" x14ac:dyDescent="0.2">
      <c r="A34" s="21"/>
      <c r="B34" s="22"/>
      <c r="C34" s="23"/>
      <c r="D34" s="24"/>
      <c r="E34" s="24"/>
      <c r="F34" s="24"/>
      <c r="G34" s="24"/>
      <c r="H34" s="25"/>
      <c r="I34" s="25">
        <f t="shared" si="10"/>
        <v>0</v>
      </c>
      <c r="J34" s="11"/>
      <c r="K34" s="37">
        <f t="shared" si="2"/>
        <v>0</v>
      </c>
      <c r="M34" s="24">
        <f t="shared" si="11"/>
        <v>0</v>
      </c>
      <c r="N34" s="24">
        <f t="shared" si="9"/>
        <v>0</v>
      </c>
      <c r="O34" s="24">
        <f t="shared" si="9"/>
        <v>0</v>
      </c>
      <c r="P34" s="24">
        <f t="shared" si="9"/>
        <v>0</v>
      </c>
      <c r="IA34" s="12"/>
      <c r="IB34" s="6">
        <f>[1]основа!AM30</f>
        <v>42551</v>
      </c>
    </row>
    <row r="35" spans="1:236" ht="15" customHeight="1" x14ac:dyDescent="0.2">
      <c r="A35" s="21"/>
      <c r="B35" s="22"/>
      <c r="C35" s="23"/>
      <c r="D35" s="24"/>
      <c r="E35" s="24"/>
      <c r="F35" s="24"/>
      <c r="G35" s="24"/>
      <c r="H35" s="25"/>
      <c r="I35" s="25">
        <f t="shared" si="10"/>
        <v>0</v>
      </c>
      <c r="J35" s="11"/>
      <c r="K35" s="37">
        <f t="shared" si="2"/>
        <v>0</v>
      </c>
      <c r="M35" s="24">
        <f t="shared" si="11"/>
        <v>0</v>
      </c>
      <c r="N35" s="24">
        <f t="shared" si="9"/>
        <v>0</v>
      </c>
      <c r="O35" s="24">
        <f t="shared" si="9"/>
        <v>0</v>
      </c>
      <c r="P35" s="24">
        <f t="shared" si="9"/>
        <v>0</v>
      </c>
      <c r="IA35" s="12"/>
      <c r="IB35" s="6">
        <f>[1]основа!AM31</f>
        <v>42551</v>
      </c>
    </row>
    <row r="36" spans="1:236" ht="15" customHeight="1" x14ac:dyDescent="0.2">
      <c r="A36" s="18" t="s">
        <v>15</v>
      </c>
      <c r="B36" s="26"/>
      <c r="C36" s="27"/>
      <c r="D36" s="28">
        <v>35.626999999999995</v>
      </c>
      <c r="E36" s="28">
        <v>44.384</v>
      </c>
      <c r="F36" s="28">
        <v>68.419999999999987</v>
      </c>
      <c r="G36" s="28">
        <v>820.52</v>
      </c>
      <c r="H36" s="29">
        <f>H28+H29+H30+H31+H32+H33+H34+H35</f>
        <v>0</v>
      </c>
      <c r="I36" s="29">
        <f>I28+I29+I30+I31+I32+I33+I34+I35</f>
        <v>0</v>
      </c>
      <c r="J36" s="11"/>
      <c r="K36" s="38">
        <v>1</v>
      </c>
      <c r="M36" s="28">
        <f>SUM(M28:M35)</f>
        <v>0</v>
      </c>
      <c r="N36" s="28">
        <f t="shared" ref="N36:P36" si="12">SUM(N28:N35)</f>
        <v>0</v>
      </c>
      <c r="O36" s="28">
        <f t="shared" si="12"/>
        <v>0</v>
      </c>
      <c r="P36" s="28">
        <f t="shared" si="12"/>
        <v>0</v>
      </c>
      <c r="IA36" s="12"/>
      <c r="IB36" s="6">
        <f>[1]основа!AM32</f>
        <v>42551</v>
      </c>
    </row>
    <row r="37" spans="1:236" ht="15" customHeight="1" x14ac:dyDescent="0.2">
      <c r="A37" s="18"/>
      <c r="B37" s="26"/>
      <c r="C37" s="27"/>
      <c r="D37" s="28"/>
      <c r="E37" s="28"/>
      <c r="F37" s="28"/>
      <c r="G37" s="28"/>
      <c r="H37" s="29"/>
      <c r="I37" s="29"/>
      <c r="J37" s="11"/>
      <c r="K37" s="38">
        <v>1</v>
      </c>
      <c r="M37" s="28"/>
      <c r="N37" s="28"/>
      <c r="O37" s="28"/>
      <c r="P37" s="28"/>
      <c r="IA37" s="12"/>
      <c r="IB37" s="6">
        <f>[1]основа!AM33</f>
        <v>42551</v>
      </c>
    </row>
    <row r="38" spans="1:236" ht="15" customHeight="1" x14ac:dyDescent="0.2">
      <c r="A38" s="18" t="s">
        <v>16</v>
      </c>
      <c r="B38" s="26"/>
      <c r="C38" s="27"/>
      <c r="D38" s="30"/>
      <c r="E38" s="30"/>
      <c r="F38" s="30"/>
      <c r="G38" s="30"/>
      <c r="H38" s="31"/>
      <c r="I38" s="31"/>
      <c r="J38" s="11"/>
      <c r="K38" s="38">
        <v>1</v>
      </c>
      <c r="M38" s="30"/>
      <c r="N38" s="30"/>
      <c r="O38" s="30"/>
      <c r="P38" s="30"/>
      <c r="IA38" s="12"/>
      <c r="IB38" s="6">
        <f>[1]основа!AM34</f>
        <v>42551</v>
      </c>
    </row>
    <row r="39" spans="1:236" ht="15" customHeight="1" x14ac:dyDescent="0.2">
      <c r="A39" s="21"/>
      <c r="B39" s="22"/>
      <c r="C39" s="23"/>
      <c r="D39" s="24"/>
      <c r="E39" s="24"/>
      <c r="F39" s="24"/>
      <c r="G39" s="24"/>
      <c r="H39" s="25"/>
      <c r="I39" s="25">
        <f>H39</f>
        <v>0</v>
      </c>
      <c r="J39" s="11"/>
      <c r="K39" s="37">
        <f t="shared" si="2"/>
        <v>0</v>
      </c>
      <c r="M39" s="24">
        <f>D39</f>
        <v>0</v>
      </c>
      <c r="N39" s="24">
        <f t="shared" ref="N39:P43" si="13">E39</f>
        <v>0</v>
      </c>
      <c r="O39" s="24">
        <f t="shared" si="13"/>
        <v>0</v>
      </c>
      <c r="P39" s="24">
        <f t="shared" si="13"/>
        <v>0</v>
      </c>
      <c r="IA39" s="12"/>
      <c r="IB39" s="6">
        <f>[1]основа!AM35</f>
        <v>42551</v>
      </c>
    </row>
    <row r="40" spans="1:236" ht="15" customHeight="1" x14ac:dyDescent="0.2">
      <c r="A40" s="21"/>
      <c r="B40" s="22"/>
      <c r="C40" s="23"/>
      <c r="D40" s="24"/>
      <c r="E40" s="24"/>
      <c r="F40" s="24"/>
      <c r="G40" s="24"/>
      <c r="H40" s="25"/>
      <c r="I40" s="25">
        <f t="shared" ref="I40:I43" si="14">H40</f>
        <v>0</v>
      </c>
      <c r="J40" s="11"/>
      <c r="K40" s="37">
        <f t="shared" si="2"/>
        <v>0</v>
      </c>
      <c r="M40" s="24">
        <f t="shared" ref="M40:M43" si="15">D40</f>
        <v>0</v>
      </c>
      <c r="N40" s="24">
        <f t="shared" si="13"/>
        <v>0</v>
      </c>
      <c r="O40" s="24">
        <f t="shared" si="13"/>
        <v>0</v>
      </c>
      <c r="P40" s="24">
        <f t="shared" si="13"/>
        <v>0</v>
      </c>
      <c r="IA40" s="12"/>
      <c r="IB40" s="6">
        <f>[1]основа!AM36</f>
        <v>42551</v>
      </c>
    </row>
    <row r="41" spans="1:236" ht="15" customHeight="1" x14ac:dyDescent="0.2">
      <c r="A41" s="21"/>
      <c r="B41" s="22"/>
      <c r="C41" s="23"/>
      <c r="D41" s="24"/>
      <c r="E41" s="24"/>
      <c r="F41" s="24"/>
      <c r="G41" s="24"/>
      <c r="H41" s="25"/>
      <c r="I41" s="25">
        <f t="shared" si="14"/>
        <v>0</v>
      </c>
      <c r="J41" s="11"/>
      <c r="K41" s="37">
        <f t="shared" si="2"/>
        <v>0</v>
      </c>
      <c r="M41" s="24">
        <f t="shared" si="15"/>
        <v>0</v>
      </c>
      <c r="N41" s="24">
        <f t="shared" si="13"/>
        <v>0</v>
      </c>
      <c r="O41" s="24">
        <f t="shared" si="13"/>
        <v>0</v>
      </c>
      <c r="P41" s="24">
        <f t="shared" si="13"/>
        <v>0</v>
      </c>
      <c r="IA41" s="12"/>
      <c r="IB41" s="6">
        <f>[1]основа!AM37</f>
        <v>42551</v>
      </c>
    </row>
    <row r="42" spans="1:236" ht="15" customHeight="1" x14ac:dyDescent="0.2">
      <c r="A42" s="21"/>
      <c r="B42" s="22"/>
      <c r="C42" s="23"/>
      <c r="D42" s="24"/>
      <c r="E42" s="24"/>
      <c r="F42" s="24"/>
      <c r="G42" s="24"/>
      <c r="H42" s="25"/>
      <c r="I42" s="25">
        <f t="shared" si="14"/>
        <v>0</v>
      </c>
      <c r="J42" s="11"/>
      <c r="K42" s="37">
        <f t="shared" si="2"/>
        <v>0</v>
      </c>
      <c r="M42" s="24">
        <f t="shared" si="15"/>
        <v>0</v>
      </c>
      <c r="N42" s="24">
        <f t="shared" si="13"/>
        <v>0</v>
      </c>
      <c r="O42" s="24">
        <f t="shared" si="13"/>
        <v>0</v>
      </c>
      <c r="P42" s="24">
        <f t="shared" si="13"/>
        <v>0</v>
      </c>
      <c r="IA42" s="12"/>
      <c r="IB42" s="6">
        <f>[1]основа!AM38</f>
        <v>42551</v>
      </c>
    </row>
    <row r="43" spans="1:236" ht="15" customHeight="1" x14ac:dyDescent="0.2">
      <c r="A43" s="21"/>
      <c r="B43" s="22"/>
      <c r="C43" s="23"/>
      <c r="D43" s="24"/>
      <c r="E43" s="24"/>
      <c r="F43" s="24"/>
      <c r="G43" s="24"/>
      <c r="H43" s="25"/>
      <c r="I43" s="25">
        <f t="shared" si="14"/>
        <v>0</v>
      </c>
      <c r="J43" s="11"/>
      <c r="K43" s="37">
        <f t="shared" si="2"/>
        <v>0</v>
      </c>
      <c r="M43" s="24">
        <f t="shared" si="15"/>
        <v>0</v>
      </c>
      <c r="N43" s="24">
        <f t="shared" si="13"/>
        <v>0</v>
      </c>
      <c r="O43" s="24">
        <f t="shared" si="13"/>
        <v>0</v>
      </c>
      <c r="P43" s="24">
        <f t="shared" si="13"/>
        <v>0</v>
      </c>
      <c r="IA43" s="12"/>
      <c r="IB43" s="6">
        <f>[1]основа!AM39</f>
        <v>42551</v>
      </c>
    </row>
    <row r="44" spans="1:236" ht="15" customHeight="1" x14ac:dyDescent="0.2">
      <c r="A44" s="18" t="s">
        <v>17</v>
      </c>
      <c r="B44" s="26"/>
      <c r="C44" s="27"/>
      <c r="D44" s="28">
        <v>11.65</v>
      </c>
      <c r="E44" s="28">
        <v>9.1999999999999993</v>
      </c>
      <c r="F44" s="28">
        <v>50.55</v>
      </c>
      <c r="G44" s="28">
        <v>333.2</v>
      </c>
      <c r="H44" s="29">
        <f>H43+H42+H41+H40+H39</f>
        <v>0</v>
      </c>
      <c r="I44" s="29">
        <f>I43+I42+I41+I40+I39</f>
        <v>0</v>
      </c>
      <c r="J44" s="11"/>
      <c r="K44" s="38">
        <v>1</v>
      </c>
      <c r="M44" s="28">
        <f>SUM(M39:M43)</f>
        <v>0</v>
      </c>
      <c r="N44" s="28">
        <f t="shared" ref="N44:P44" si="16">SUM(N39:N43)</f>
        <v>0</v>
      </c>
      <c r="O44" s="28">
        <f t="shared" si="16"/>
        <v>0</v>
      </c>
      <c r="P44" s="28">
        <f t="shared" si="16"/>
        <v>0</v>
      </c>
      <c r="IA44" s="12"/>
      <c r="IB44" s="6">
        <f>[1]основа!AM40</f>
        <v>42551</v>
      </c>
    </row>
    <row r="45" spans="1:236" ht="15" customHeight="1" x14ac:dyDescent="0.2">
      <c r="A45" s="18"/>
      <c r="B45" s="26"/>
      <c r="C45" s="27"/>
      <c r="D45" s="28"/>
      <c r="E45" s="28"/>
      <c r="F45" s="28"/>
      <c r="G45" s="28"/>
      <c r="H45" s="29"/>
      <c r="I45" s="29"/>
      <c r="J45" s="11"/>
      <c r="K45" s="38">
        <v>1</v>
      </c>
      <c r="M45" s="28"/>
      <c r="N45" s="28"/>
      <c r="O45" s="28"/>
      <c r="P45" s="28"/>
      <c r="IA45" s="12"/>
      <c r="IB45" s="6">
        <f>[1]основа!AM41</f>
        <v>42551</v>
      </c>
    </row>
    <row r="46" spans="1:236" ht="15" customHeight="1" x14ac:dyDescent="0.2">
      <c r="A46" s="18" t="s">
        <v>18</v>
      </c>
      <c r="B46" s="26"/>
      <c r="C46" s="27"/>
      <c r="D46" s="30"/>
      <c r="E46" s="30"/>
      <c r="F46" s="30"/>
      <c r="G46" s="30"/>
      <c r="H46" s="31"/>
      <c r="I46" s="31"/>
      <c r="J46" s="11"/>
      <c r="K46" s="38">
        <v>1</v>
      </c>
      <c r="M46" s="30"/>
      <c r="N46" s="30"/>
      <c r="O46" s="30"/>
      <c r="P46" s="30"/>
      <c r="IA46" s="12"/>
      <c r="IB46" s="6">
        <f>[1]основа!AM42</f>
        <v>42551</v>
      </c>
    </row>
    <row r="47" spans="1:236" ht="15" customHeight="1" x14ac:dyDescent="0.2">
      <c r="A47" s="21"/>
      <c r="B47" s="22"/>
      <c r="C47" s="23"/>
      <c r="D47" s="24"/>
      <c r="E47" s="24"/>
      <c r="F47" s="24"/>
      <c r="G47" s="24"/>
      <c r="H47" s="25"/>
      <c r="I47" s="25">
        <f>H47</f>
        <v>0</v>
      </c>
      <c r="J47" s="11"/>
      <c r="K47" s="37">
        <f t="shared" si="2"/>
        <v>0</v>
      </c>
      <c r="M47" s="24">
        <f>D47</f>
        <v>0</v>
      </c>
      <c r="N47" s="24">
        <f t="shared" ref="N47:P53" si="17">E47</f>
        <v>0</v>
      </c>
      <c r="O47" s="24">
        <f t="shared" si="17"/>
        <v>0</v>
      </c>
      <c r="P47" s="24">
        <f t="shared" si="17"/>
        <v>0</v>
      </c>
      <c r="IA47" s="12"/>
      <c r="IB47" s="6">
        <f>[1]основа!AM43</f>
        <v>42551</v>
      </c>
    </row>
    <row r="48" spans="1:236" ht="15" customHeight="1" x14ac:dyDescent="0.2">
      <c r="A48" s="21"/>
      <c r="B48" s="22"/>
      <c r="C48" s="23"/>
      <c r="D48" s="24"/>
      <c r="E48" s="24"/>
      <c r="F48" s="24"/>
      <c r="G48" s="24"/>
      <c r="H48" s="25"/>
      <c r="I48" s="25">
        <f t="shared" ref="I48:I53" si="18">H48</f>
        <v>0</v>
      </c>
      <c r="J48" s="11"/>
      <c r="K48" s="37">
        <f t="shared" si="2"/>
        <v>0</v>
      </c>
      <c r="M48" s="24">
        <f t="shared" ref="M48:M53" si="19">D48</f>
        <v>0</v>
      </c>
      <c r="N48" s="24">
        <f t="shared" si="17"/>
        <v>0</v>
      </c>
      <c r="O48" s="24">
        <f t="shared" si="17"/>
        <v>0</v>
      </c>
      <c r="P48" s="24">
        <f t="shared" si="17"/>
        <v>0</v>
      </c>
      <c r="IA48" s="12"/>
      <c r="IB48" s="6">
        <f>[1]основа!AM44</f>
        <v>42551</v>
      </c>
    </row>
    <row r="49" spans="1:236" ht="15" customHeight="1" x14ac:dyDescent="0.2">
      <c r="A49" s="21"/>
      <c r="B49" s="22"/>
      <c r="C49" s="23"/>
      <c r="D49" s="24"/>
      <c r="E49" s="24"/>
      <c r="F49" s="24"/>
      <c r="G49" s="24"/>
      <c r="H49" s="25"/>
      <c r="I49" s="25">
        <f t="shared" si="18"/>
        <v>0</v>
      </c>
      <c r="J49" s="11"/>
      <c r="K49" s="37">
        <f t="shared" si="2"/>
        <v>0</v>
      </c>
      <c r="M49" s="24">
        <f t="shared" si="19"/>
        <v>0</v>
      </c>
      <c r="N49" s="24">
        <f t="shared" si="17"/>
        <v>0</v>
      </c>
      <c r="O49" s="24">
        <f t="shared" si="17"/>
        <v>0</v>
      </c>
      <c r="P49" s="24">
        <f t="shared" si="17"/>
        <v>0</v>
      </c>
      <c r="IA49" s="12"/>
      <c r="IB49" s="6">
        <f>[1]основа!AM45</f>
        <v>42551</v>
      </c>
    </row>
    <row r="50" spans="1:236" ht="15" customHeight="1" x14ac:dyDescent="0.2">
      <c r="A50" s="21"/>
      <c r="B50" s="22"/>
      <c r="C50" s="23"/>
      <c r="D50" s="24"/>
      <c r="E50" s="24"/>
      <c r="F50" s="24"/>
      <c r="G50" s="24"/>
      <c r="H50" s="25"/>
      <c r="I50" s="25">
        <f t="shared" si="18"/>
        <v>0</v>
      </c>
      <c r="J50" s="11"/>
      <c r="K50" s="37">
        <f t="shared" si="2"/>
        <v>0</v>
      </c>
      <c r="M50" s="24">
        <f t="shared" si="19"/>
        <v>0</v>
      </c>
      <c r="N50" s="24">
        <f t="shared" si="17"/>
        <v>0</v>
      </c>
      <c r="O50" s="24">
        <f t="shared" si="17"/>
        <v>0</v>
      </c>
      <c r="P50" s="24">
        <f t="shared" si="17"/>
        <v>0</v>
      </c>
      <c r="IA50" s="12"/>
      <c r="IB50" s="6">
        <f>[1]основа!AM46</f>
        <v>42551</v>
      </c>
    </row>
    <row r="51" spans="1:236" ht="15" customHeight="1" x14ac:dyDescent="0.2">
      <c r="A51" s="21"/>
      <c r="B51" s="22"/>
      <c r="C51" s="23"/>
      <c r="D51" s="24"/>
      <c r="E51" s="24"/>
      <c r="F51" s="24"/>
      <c r="G51" s="24"/>
      <c r="H51" s="25"/>
      <c r="I51" s="25">
        <f t="shared" si="18"/>
        <v>0</v>
      </c>
      <c r="J51" s="11"/>
      <c r="K51" s="37">
        <f t="shared" si="2"/>
        <v>0</v>
      </c>
      <c r="M51" s="24">
        <f t="shared" si="19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IA51" s="12"/>
      <c r="IB51" s="6">
        <f>[1]основа!AM47</f>
        <v>42551</v>
      </c>
    </row>
    <row r="52" spans="1:236" ht="15" customHeight="1" x14ac:dyDescent="0.2">
      <c r="A52" s="21"/>
      <c r="B52" s="22"/>
      <c r="C52" s="23"/>
      <c r="D52" s="24"/>
      <c r="E52" s="24"/>
      <c r="F52" s="24"/>
      <c r="G52" s="24"/>
      <c r="H52" s="25"/>
      <c r="I52" s="25">
        <f t="shared" si="18"/>
        <v>0</v>
      </c>
      <c r="J52" s="11"/>
      <c r="K52" s="37">
        <f t="shared" si="2"/>
        <v>0</v>
      </c>
      <c r="M52" s="24">
        <f t="shared" si="19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[1]основа!AM48</f>
        <v>42551</v>
      </c>
    </row>
    <row r="53" spans="1:236" ht="15" customHeight="1" x14ac:dyDescent="0.2">
      <c r="A53" s="21"/>
      <c r="B53" s="22"/>
      <c r="C53" s="23"/>
      <c r="D53" s="24"/>
      <c r="E53" s="24"/>
      <c r="F53" s="24"/>
      <c r="G53" s="24"/>
      <c r="H53" s="25"/>
      <c r="I53" s="25">
        <f t="shared" si="18"/>
        <v>0</v>
      </c>
      <c r="J53" s="11"/>
      <c r="K53" s="37">
        <f t="shared" si="2"/>
        <v>0</v>
      </c>
      <c r="M53" s="24">
        <f t="shared" si="19"/>
        <v>0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IA53" s="12"/>
      <c r="IB53" s="6">
        <f>[1]основа!AM49</f>
        <v>42551</v>
      </c>
    </row>
    <row r="54" spans="1:236" ht="15" customHeight="1" x14ac:dyDescent="0.2">
      <c r="A54" s="18" t="s">
        <v>19</v>
      </c>
      <c r="B54" s="26"/>
      <c r="C54" s="27"/>
      <c r="D54" s="28">
        <v>15.1309</v>
      </c>
      <c r="E54" s="28">
        <v>18.2</v>
      </c>
      <c r="F54" s="28">
        <v>38.42</v>
      </c>
      <c r="G54" s="28">
        <v>383.01</v>
      </c>
      <c r="H54" s="29">
        <v>22.739200000000004</v>
      </c>
      <c r="I54" s="29">
        <f>I53+I52+I51+I50+I49+I48+I47</f>
        <v>0</v>
      </c>
      <c r="J54" s="11"/>
      <c r="K54" s="38">
        <v>1</v>
      </c>
      <c r="M54" s="28">
        <f>SUM(M47:M53)</f>
        <v>0</v>
      </c>
      <c r="N54" s="28">
        <f t="shared" ref="N54:P54" si="20">SUM(N47:N53)</f>
        <v>0</v>
      </c>
      <c r="O54" s="28">
        <f t="shared" si="20"/>
        <v>0</v>
      </c>
      <c r="P54" s="28">
        <f t="shared" si="20"/>
        <v>0</v>
      </c>
      <c r="IA54" s="12"/>
      <c r="IB54" s="6">
        <f>[1]основа!AM50</f>
        <v>42551</v>
      </c>
    </row>
    <row r="55" spans="1:236" ht="15" customHeight="1" x14ac:dyDescent="0.2">
      <c r="A55" s="18"/>
      <c r="B55" s="26"/>
      <c r="C55" s="27"/>
      <c r="D55" s="30"/>
      <c r="E55" s="28"/>
      <c r="F55" s="30"/>
      <c r="G55" s="30"/>
      <c r="H55" s="31"/>
      <c r="I55" s="31"/>
      <c r="J55" s="11"/>
      <c r="K55" s="38">
        <v>1</v>
      </c>
      <c r="M55" s="30"/>
      <c r="N55" s="28"/>
      <c r="O55" s="30"/>
      <c r="P55" s="30"/>
      <c r="IA55" s="12"/>
      <c r="IB55" s="6">
        <f>[1]основа!AM51</f>
        <v>42551</v>
      </c>
    </row>
    <row r="56" spans="1:236" ht="15" customHeight="1" x14ac:dyDescent="0.2">
      <c r="A56" s="18" t="s">
        <v>20</v>
      </c>
      <c r="B56" s="26"/>
      <c r="C56" s="27"/>
      <c r="D56" s="30"/>
      <c r="E56" s="30"/>
      <c r="F56" s="30"/>
      <c r="G56" s="30"/>
      <c r="H56" s="31"/>
      <c r="I56" s="31"/>
      <c r="J56" s="11"/>
      <c r="K56" s="38">
        <v>0</v>
      </c>
      <c r="M56" s="30"/>
      <c r="N56" s="30"/>
      <c r="O56" s="30"/>
      <c r="P56" s="30"/>
      <c r="IA56" s="12"/>
      <c r="IB56" s="6">
        <f>[1]основа!AM52</f>
        <v>42551</v>
      </c>
    </row>
    <row r="57" spans="1:236" ht="15" customHeight="1" x14ac:dyDescent="0.2">
      <c r="A57" s="21"/>
      <c r="B57" s="22"/>
      <c r="C57" s="23"/>
      <c r="D57" s="24"/>
      <c r="E57" s="24"/>
      <c r="F57" s="24"/>
      <c r="G57" s="24"/>
      <c r="H57" s="25"/>
      <c r="I57" s="25">
        <f>H57</f>
        <v>0</v>
      </c>
      <c r="J57" s="11"/>
      <c r="K57" s="37">
        <f t="shared" si="2"/>
        <v>0</v>
      </c>
      <c r="M57" s="24">
        <f>D57</f>
        <v>0</v>
      </c>
      <c r="N57" s="24">
        <f t="shared" ref="N57:P59" si="21">E57</f>
        <v>0</v>
      </c>
      <c r="O57" s="24">
        <f t="shared" si="21"/>
        <v>0</v>
      </c>
      <c r="P57" s="24">
        <f t="shared" si="21"/>
        <v>0</v>
      </c>
      <c r="IA57" s="12"/>
      <c r="IB57" s="6">
        <f>[1]основа!AM53</f>
        <v>42551</v>
      </c>
    </row>
    <row r="58" spans="1:236" ht="15" customHeight="1" x14ac:dyDescent="0.2">
      <c r="A58" s="21"/>
      <c r="B58" s="22"/>
      <c r="C58" s="23"/>
      <c r="D58" s="24"/>
      <c r="E58" s="24"/>
      <c r="F58" s="24"/>
      <c r="G58" s="24"/>
      <c r="H58" s="25"/>
      <c r="I58" s="25">
        <f t="shared" ref="I58:I59" si="22">H58</f>
        <v>0</v>
      </c>
      <c r="J58" s="11"/>
      <c r="K58" s="37">
        <f t="shared" si="2"/>
        <v>0</v>
      </c>
      <c r="M58" s="24">
        <f t="shared" ref="M58:M59" si="23">D58</f>
        <v>0</v>
      </c>
      <c r="N58" s="24">
        <f t="shared" si="21"/>
        <v>0</v>
      </c>
      <c r="O58" s="24">
        <f t="shared" si="21"/>
        <v>0</v>
      </c>
      <c r="P58" s="24">
        <f t="shared" si="21"/>
        <v>0</v>
      </c>
      <c r="IA58" s="12"/>
      <c r="IB58" s="6">
        <f>[1]основа!AM54</f>
        <v>42551</v>
      </c>
    </row>
    <row r="59" spans="1:236" ht="15" customHeight="1" x14ac:dyDescent="0.2">
      <c r="A59" s="21"/>
      <c r="B59" s="22"/>
      <c r="C59" s="23"/>
      <c r="D59" s="24"/>
      <c r="E59" s="24"/>
      <c r="F59" s="24"/>
      <c r="G59" s="24"/>
      <c r="H59" s="25"/>
      <c r="I59" s="25">
        <f t="shared" si="22"/>
        <v>0</v>
      </c>
      <c r="J59" s="11"/>
      <c r="K59" s="37">
        <f t="shared" si="2"/>
        <v>0</v>
      </c>
      <c r="M59" s="24">
        <f t="shared" si="23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IA59" s="12"/>
      <c r="IB59" s="6">
        <f>[1]основа!AM55</f>
        <v>42551</v>
      </c>
    </row>
    <row r="60" spans="1:236" ht="15" customHeight="1" x14ac:dyDescent="0.2">
      <c r="A60" s="18" t="s">
        <v>21</v>
      </c>
      <c r="B60" s="26"/>
      <c r="C60" s="27"/>
      <c r="D60" s="28">
        <v>0</v>
      </c>
      <c r="E60" s="28">
        <v>0</v>
      </c>
      <c r="F60" s="28">
        <v>0</v>
      </c>
      <c r="G60" s="28">
        <v>0</v>
      </c>
      <c r="H60" s="32">
        <v>0</v>
      </c>
      <c r="I60" s="32">
        <f>I57+I58+I59</f>
        <v>0</v>
      </c>
      <c r="J60" s="11"/>
      <c r="K60" s="38">
        <v>0</v>
      </c>
      <c r="M60" s="28">
        <f>SUM(M57:M59)</f>
        <v>0</v>
      </c>
      <c r="N60" s="28">
        <f t="shared" ref="N60:P60" si="24">SUM(N57:N59)</f>
        <v>0</v>
      </c>
      <c r="O60" s="28">
        <f t="shared" si="24"/>
        <v>0</v>
      </c>
      <c r="P60" s="28">
        <f t="shared" si="24"/>
        <v>0</v>
      </c>
      <c r="IA60" s="12"/>
      <c r="IB60" s="6">
        <f>[1]основа!AM56</f>
        <v>42551</v>
      </c>
    </row>
    <row r="61" spans="1:236" ht="15" customHeight="1" x14ac:dyDescent="0.2">
      <c r="A61" s="18"/>
      <c r="B61" s="26"/>
      <c r="C61" s="27"/>
      <c r="D61" s="19"/>
      <c r="E61" s="19"/>
      <c r="F61" s="19"/>
      <c r="G61" s="19"/>
      <c r="H61" s="20"/>
      <c r="I61" s="20"/>
      <c r="J61" s="11"/>
      <c r="K61" s="38">
        <f t="shared" si="2"/>
        <v>0</v>
      </c>
      <c r="M61" s="19"/>
      <c r="N61" s="19"/>
      <c r="O61" s="19"/>
      <c r="P61" s="19"/>
      <c r="IA61" s="12"/>
      <c r="IB61" s="6">
        <f>[1]основа!AM57</f>
        <v>42551</v>
      </c>
    </row>
    <row r="62" spans="1:236" ht="15" customHeight="1" x14ac:dyDescent="0.2">
      <c r="A62" s="18" t="s">
        <v>22</v>
      </c>
      <c r="B62" s="26"/>
      <c r="C62" s="27"/>
      <c r="D62" s="28">
        <v>76.34790000000001</v>
      </c>
      <c r="E62" s="28">
        <v>88.524000000000001</v>
      </c>
      <c r="F62" s="28">
        <v>247.91</v>
      </c>
      <c r="G62" s="28">
        <v>2115</v>
      </c>
      <c r="H62" s="32">
        <f>H54+H44+H36+H25+H19</f>
        <v>45.556950000000001</v>
      </c>
      <c r="I62" s="32">
        <f>I54+I44+I36+I25+I19+I60</f>
        <v>0</v>
      </c>
      <c r="J62" s="11"/>
      <c r="K62" s="38">
        <v>1</v>
      </c>
      <c r="M62" s="28">
        <f>M60+M54+M44+M36+M25+M19</f>
        <v>0</v>
      </c>
      <c r="N62" s="28">
        <f t="shared" ref="N62:P62" si="25">N60+N54+N44+N36+N25+N19</f>
        <v>0</v>
      </c>
      <c r="O62" s="28">
        <f t="shared" si="25"/>
        <v>0</v>
      </c>
      <c r="P62" s="28">
        <f t="shared" si="25"/>
        <v>0</v>
      </c>
      <c r="IA62" s="12"/>
      <c r="IB62" s="6">
        <f>[1]основа!AM58</f>
        <v>42551</v>
      </c>
    </row>
    <row r="63" spans="1:236" ht="15" customHeight="1" x14ac:dyDescent="0.2">
      <c r="A63" s="33"/>
      <c r="B63" s="26"/>
      <c r="C63" s="27"/>
      <c r="D63" s="34"/>
      <c r="E63" s="34"/>
      <c r="F63" s="34"/>
      <c r="G63" s="34"/>
      <c r="H63" s="34"/>
      <c r="I63" s="34"/>
      <c r="J63" s="11"/>
      <c r="K63" s="38">
        <v>1</v>
      </c>
      <c r="IA63" s="12"/>
      <c r="IB63" s="6">
        <f>[1]основа!AM59</f>
        <v>42551</v>
      </c>
    </row>
    <row r="64" spans="1:236" ht="14.25" customHeight="1" x14ac:dyDescent="0.2">
      <c r="K64" s="38">
        <v>1</v>
      </c>
      <c r="IA64" s="12"/>
      <c r="IB64" s="6">
        <f>[1]основа!AM60</f>
        <v>42551</v>
      </c>
    </row>
    <row r="65" spans="1:236" ht="18.75" x14ac:dyDescent="0.3">
      <c r="A65" s="35" t="s">
        <v>58</v>
      </c>
      <c r="K65" s="38">
        <v>1</v>
      </c>
      <c r="IA65" s="12"/>
      <c r="IB65" s="6">
        <f>[1]основа!AM70</f>
        <v>42551</v>
      </c>
    </row>
    <row r="66" spans="1:236" ht="18.75" x14ac:dyDescent="0.3">
      <c r="A66" s="35" t="s">
        <v>59</v>
      </c>
      <c r="K66" s="38">
        <v>1</v>
      </c>
      <c r="IA66" s="12"/>
      <c r="IB66" s="6">
        <f>[1]основа!AM71</f>
        <v>42551</v>
      </c>
    </row>
    <row r="67" spans="1:236" ht="18.75" x14ac:dyDescent="0.3">
      <c r="A67" s="35" t="s">
        <v>60</v>
      </c>
      <c r="K67" s="38">
        <v>1</v>
      </c>
      <c r="IA67" s="12"/>
      <c r="IB67" s="6">
        <f>[1]основа!AM72</f>
        <v>42551</v>
      </c>
    </row>
    <row r="68" spans="1:236" x14ac:dyDescent="0.2">
      <c r="K68" s="38">
        <v>1</v>
      </c>
      <c r="IA68" s="12"/>
      <c r="IB68" s="6">
        <f>[1]основа!AM73</f>
        <v>42551</v>
      </c>
    </row>
    <row r="69" spans="1:236" x14ac:dyDescent="0.2">
      <c r="K69" s="38">
        <v>1</v>
      </c>
      <c r="IA69" s="12"/>
      <c r="IB69" s="6">
        <f>[1]основа!AM74</f>
        <v>42551</v>
      </c>
    </row>
    <row r="70" spans="1:236" ht="18.75" x14ac:dyDescent="0.3">
      <c r="A70" s="35" t="s">
        <v>23</v>
      </c>
      <c r="K70" s="38">
        <v>1</v>
      </c>
      <c r="IA70" s="12"/>
      <c r="IB70" s="6">
        <f>[1]основа!AM75</f>
        <v>42551</v>
      </c>
    </row>
    <row r="71" spans="1:236" x14ac:dyDescent="0.2">
      <c r="IA71" s="12"/>
      <c r="IB71" s="6">
        <f>[1]основа!AM76</f>
        <v>42551</v>
      </c>
    </row>
    <row r="72" spans="1:236" x14ac:dyDescent="0.2">
      <c r="IA72" s="12"/>
      <c r="IB72" s="6">
        <f>[1]основа!AM77</f>
        <v>42551</v>
      </c>
    </row>
    <row r="73" spans="1:236" x14ac:dyDescent="0.2">
      <c r="IA73" s="12"/>
      <c r="IB73" s="6">
        <f>[1]основа!AM78</f>
        <v>42551</v>
      </c>
    </row>
    <row r="74" spans="1:236" x14ac:dyDescent="0.2">
      <c r="IA74" s="12"/>
      <c r="IB74" s="6">
        <f>[1]основа!AM79</f>
        <v>42551</v>
      </c>
    </row>
    <row r="75" spans="1:236" x14ac:dyDescent="0.2">
      <c r="IA75" s="12"/>
      <c r="IB75" s="6">
        <f>[1]основа!AM80</f>
        <v>42551</v>
      </c>
    </row>
    <row r="76" spans="1:236" x14ac:dyDescent="0.2">
      <c r="IA76" s="12"/>
      <c r="IB76" s="6">
        <f>[1]основа!AM81</f>
        <v>42551</v>
      </c>
    </row>
    <row r="77" spans="1:236" x14ac:dyDescent="0.2">
      <c r="IA77" s="12"/>
      <c r="IB77" s="6">
        <f>[1]основа!AM82</f>
        <v>42551</v>
      </c>
    </row>
    <row r="78" spans="1:236" x14ac:dyDescent="0.2">
      <c r="IA78" s="12"/>
      <c r="IB78" s="6">
        <f>[1]основа!AM83</f>
        <v>42551</v>
      </c>
    </row>
    <row r="79" spans="1:236" x14ac:dyDescent="0.2">
      <c r="IA79" s="12"/>
      <c r="IB79" s="6">
        <f>[1]основа!AM84</f>
        <v>42551</v>
      </c>
    </row>
    <row r="80" spans="1:236" x14ac:dyDescent="0.2">
      <c r="IA80" s="12"/>
      <c r="IB80" s="6">
        <f>[1]основа!AM85</f>
        <v>42551</v>
      </c>
    </row>
    <row r="81" spans="235:236" x14ac:dyDescent="0.2">
      <c r="IA81" s="12"/>
      <c r="IB81" s="6">
        <f>[1]основа!AM86</f>
        <v>42551</v>
      </c>
    </row>
    <row r="82" spans="235:236" x14ac:dyDescent="0.2">
      <c r="IA82" s="12"/>
      <c r="IB82" s="6">
        <f>[1]основа!AM87</f>
        <v>42551</v>
      </c>
    </row>
    <row r="83" spans="235:236" x14ac:dyDescent="0.2">
      <c r="IA83" s="12"/>
      <c r="IB83" s="6">
        <f>[1]основа!AM88</f>
        <v>42551</v>
      </c>
    </row>
    <row r="84" spans="235:236" x14ac:dyDescent="0.2">
      <c r="IA84" s="12"/>
      <c r="IB84" s="6">
        <f>[1]основа!AM89</f>
        <v>42551</v>
      </c>
    </row>
    <row r="85" spans="235:236" x14ac:dyDescent="0.2">
      <c r="IA85" s="12"/>
      <c r="IB85" s="6">
        <f>[1]основа!AM90</f>
        <v>42551</v>
      </c>
    </row>
    <row r="86" spans="235:236" x14ac:dyDescent="0.2">
      <c r="IA86" s="12"/>
      <c r="IB86" s="6">
        <f>[1]основа!AM91</f>
        <v>42551</v>
      </c>
    </row>
    <row r="87" spans="235:236" x14ac:dyDescent="0.2">
      <c r="IA87" s="12"/>
      <c r="IB87" s="6">
        <f>[1]основа!AM92</f>
        <v>42551</v>
      </c>
    </row>
    <row r="88" spans="235:236" x14ac:dyDescent="0.2">
      <c r="IA88" s="12"/>
      <c r="IB88" s="6">
        <f>[1]основа!AM93</f>
        <v>42551</v>
      </c>
    </row>
    <row r="89" spans="235:236" x14ac:dyDescent="0.2">
      <c r="IA89" s="12"/>
      <c r="IB89" s="6">
        <f>[1]основа!AM94</f>
        <v>42551</v>
      </c>
    </row>
    <row r="90" spans="235:236" x14ac:dyDescent="0.2">
      <c r="IA90" s="12"/>
      <c r="IB90" s="6">
        <f>[1]основа!AM95</f>
        <v>42551</v>
      </c>
    </row>
    <row r="91" spans="235:236" x14ac:dyDescent="0.2">
      <c r="IA91" s="12"/>
      <c r="IB91" s="6">
        <f>[1]основа!AM96</f>
        <v>42551</v>
      </c>
    </row>
    <row r="92" spans="235:236" x14ac:dyDescent="0.2">
      <c r="IA92" s="12"/>
      <c r="IB92" s="6">
        <f>[1]основа!AM97</f>
        <v>42551</v>
      </c>
    </row>
    <row r="93" spans="235:236" x14ac:dyDescent="0.2">
      <c r="IA93" s="12"/>
      <c r="IB93" s="6">
        <f>[1]основа!AM98</f>
        <v>42551</v>
      </c>
    </row>
    <row r="94" spans="235:236" x14ac:dyDescent="0.2">
      <c r="IA94" s="12"/>
      <c r="IB94" s="6">
        <f>[1]основа!AM99</f>
        <v>42551</v>
      </c>
    </row>
    <row r="95" spans="235:236" x14ac:dyDescent="0.2">
      <c r="IA95" s="12"/>
      <c r="IB95" s="6">
        <f>[1]основа!AM100</f>
        <v>42551</v>
      </c>
    </row>
    <row r="96" spans="235:236" x14ac:dyDescent="0.2">
      <c r="IA96" s="12"/>
      <c r="IB96" s="6">
        <f>[1]основа!AM101</f>
        <v>42551</v>
      </c>
    </row>
    <row r="97" spans="235:236" x14ac:dyDescent="0.2">
      <c r="IA97" s="12"/>
      <c r="IB97" s="6">
        <f>[1]основа!AM102</f>
        <v>42551</v>
      </c>
    </row>
    <row r="98" spans="235:236" x14ac:dyDescent="0.2">
      <c r="IA98" s="12"/>
      <c r="IB98" s="6">
        <f>[1]основа!AM103</f>
        <v>42551</v>
      </c>
    </row>
    <row r="99" spans="235:236" x14ac:dyDescent="0.2">
      <c r="IA99" s="12"/>
      <c r="IB99" s="6">
        <f>[1]основа!AM104</f>
        <v>42551</v>
      </c>
    </row>
    <row r="100" spans="235:236" x14ac:dyDescent="0.2">
      <c r="IA100" s="12"/>
      <c r="IB100" s="6">
        <f>[1]основа!AM105</f>
        <v>42551</v>
      </c>
    </row>
    <row r="101" spans="235:236" x14ac:dyDescent="0.2">
      <c r="IA101" s="12"/>
      <c r="IB101" s="6">
        <f>[1]основа!AM106</f>
        <v>42551</v>
      </c>
    </row>
    <row r="102" spans="235:236" x14ac:dyDescent="0.2">
      <c r="IA102" s="12"/>
      <c r="IB102" s="6">
        <f>[1]основа!AM107</f>
        <v>42551</v>
      </c>
    </row>
    <row r="103" spans="235:236" x14ac:dyDescent="0.2">
      <c r="IA103" s="12"/>
      <c r="IB103" s="6">
        <f>[1]основа!AM108</f>
        <v>42551</v>
      </c>
    </row>
    <row r="104" spans="235:236" x14ac:dyDescent="0.2">
      <c r="IA104" s="12"/>
      <c r="IB104" s="6">
        <f>[1]основа!AM109</f>
        <v>42551</v>
      </c>
    </row>
    <row r="105" spans="235:236" x14ac:dyDescent="0.2">
      <c r="IA105" s="12"/>
      <c r="IB105" s="6">
        <f>[1]основа!AM110</f>
        <v>42551</v>
      </c>
    </row>
    <row r="106" spans="235:236" x14ac:dyDescent="0.2">
      <c r="IA106" s="12"/>
      <c r="IB106" s="6">
        <f>[1]основа!AM111</f>
        <v>42551</v>
      </c>
    </row>
    <row r="107" spans="235:236" x14ac:dyDescent="0.2">
      <c r="IA107" s="12"/>
      <c r="IB107" s="6">
        <f>[1]основа!AM112</f>
        <v>42551</v>
      </c>
    </row>
    <row r="108" spans="235:236" x14ac:dyDescent="0.2">
      <c r="IA108" s="12"/>
      <c r="IB108" s="6">
        <f>[1]основа!AM113</f>
        <v>42551</v>
      </c>
    </row>
    <row r="109" spans="235:236" x14ac:dyDescent="0.2">
      <c r="IA109" s="12"/>
      <c r="IB109" s="6">
        <f>[1]основа!AM114</f>
        <v>42551</v>
      </c>
    </row>
    <row r="110" spans="235:236" x14ac:dyDescent="0.2">
      <c r="IA110" s="12"/>
      <c r="IB110" s="6">
        <f>[1]основа!AM115</f>
        <v>42551</v>
      </c>
    </row>
    <row r="111" spans="235:236" x14ac:dyDescent="0.2">
      <c r="IA111" s="12"/>
      <c r="IB111" s="6">
        <f>[1]основа!AM116</f>
        <v>42551</v>
      </c>
    </row>
    <row r="112" spans="235:236" x14ac:dyDescent="0.2">
      <c r="IA112" s="12"/>
      <c r="IB112" s="6">
        <f>[1]основа!AM117</f>
        <v>42551</v>
      </c>
    </row>
    <row r="113" spans="235:236" x14ac:dyDescent="0.2">
      <c r="IA113" s="12"/>
      <c r="IB113" s="6">
        <f>[1]основа!AM118</f>
        <v>42551</v>
      </c>
    </row>
    <row r="114" spans="235:236" x14ac:dyDescent="0.2">
      <c r="IA114" s="12"/>
      <c r="IB114" s="6">
        <f>[1]основа!AM119</f>
        <v>42551</v>
      </c>
    </row>
    <row r="115" spans="235:236" x14ac:dyDescent="0.2">
      <c r="IA115" s="12"/>
      <c r="IB115" s="6">
        <f>[1]основа!AM120</f>
        <v>42551</v>
      </c>
    </row>
    <row r="116" spans="235:236" x14ac:dyDescent="0.2">
      <c r="IA116" s="12"/>
      <c r="IB116" s="6">
        <f>[1]основа!AM121</f>
        <v>42551</v>
      </c>
    </row>
    <row r="117" spans="235:236" x14ac:dyDescent="0.2">
      <c r="IA117" s="12"/>
      <c r="IB117" s="6">
        <f>[1]основа!AM122</f>
        <v>42551</v>
      </c>
    </row>
    <row r="118" spans="235:236" x14ac:dyDescent="0.2">
      <c r="IA118" s="12"/>
      <c r="IB118" s="6">
        <f>[1]основа!AM123</f>
        <v>42551</v>
      </c>
    </row>
    <row r="119" spans="235:236" x14ac:dyDescent="0.2">
      <c r="IA119" s="12"/>
      <c r="IB119" s="6">
        <f>[1]основа!AM124</f>
        <v>42551</v>
      </c>
    </row>
    <row r="120" spans="235:236" x14ac:dyDescent="0.2">
      <c r="IA120" s="12"/>
      <c r="IB120" s="6">
        <f>[1]основа!AM125</f>
        <v>42551</v>
      </c>
    </row>
    <row r="121" spans="235:236" x14ac:dyDescent="0.2">
      <c r="IA121" s="12"/>
      <c r="IB121" s="6">
        <f>[1]основа!AM126</f>
        <v>42551</v>
      </c>
    </row>
    <row r="122" spans="235:236" x14ac:dyDescent="0.2">
      <c r="IA122" s="12"/>
      <c r="IB122" s="6">
        <f>[1]основа!AM127</f>
        <v>42551</v>
      </c>
    </row>
    <row r="123" spans="235:236" x14ac:dyDescent="0.2">
      <c r="IA123" s="12"/>
      <c r="IB123" s="6">
        <f>[1]основа!AM128</f>
        <v>42551</v>
      </c>
    </row>
    <row r="124" spans="235:236" x14ac:dyDescent="0.2">
      <c r="IA124" s="12"/>
      <c r="IB124" s="6">
        <f>[1]основа!AM129</f>
        <v>42551</v>
      </c>
    </row>
    <row r="125" spans="235:236" x14ac:dyDescent="0.2">
      <c r="IA125" s="12"/>
      <c r="IB125" s="6">
        <f>[1]основа!AM130</f>
        <v>42551</v>
      </c>
    </row>
    <row r="126" spans="235:236" x14ac:dyDescent="0.2">
      <c r="IA126" s="12"/>
      <c r="IB126" s="6">
        <f>[1]основа!AM131</f>
        <v>42551</v>
      </c>
    </row>
    <row r="127" spans="235:236" x14ac:dyDescent="0.2">
      <c r="IA127" s="12"/>
      <c r="IB127" s="6">
        <f>[1]основа!AM132</f>
        <v>42551</v>
      </c>
    </row>
    <row r="128" spans="235:236" x14ac:dyDescent="0.2">
      <c r="IA128" s="12"/>
      <c r="IB128" s="6">
        <f>[1]основа!AM133</f>
        <v>42551</v>
      </c>
    </row>
    <row r="129" spans="235:236" x14ac:dyDescent="0.2">
      <c r="IA129" s="12"/>
      <c r="IB129" s="6">
        <f>[1]основа!AM134</f>
        <v>42551</v>
      </c>
    </row>
    <row r="130" spans="235:236" x14ac:dyDescent="0.2">
      <c r="IA130" s="12"/>
      <c r="IB130" s="6">
        <f>[1]основа!AM135</f>
        <v>42551</v>
      </c>
    </row>
    <row r="131" spans="235:236" x14ac:dyDescent="0.2">
      <c r="IA131" s="12"/>
      <c r="IB131" s="6">
        <f>[1]основа!AM136</f>
        <v>42551</v>
      </c>
    </row>
    <row r="132" spans="235:236" x14ac:dyDescent="0.2">
      <c r="IA132" s="12"/>
      <c r="IB132" s="6">
        <f>[1]основа!AM137</f>
        <v>42551</v>
      </c>
    </row>
    <row r="133" spans="235:236" x14ac:dyDescent="0.2">
      <c r="IA133" s="12"/>
      <c r="IB133" s="6">
        <f>[1]основа!AM138</f>
        <v>42551</v>
      </c>
    </row>
    <row r="134" spans="235:236" x14ac:dyDescent="0.2">
      <c r="IA134" s="12"/>
      <c r="IB134" s="6">
        <f>[1]основа!AM139</f>
        <v>42551</v>
      </c>
    </row>
    <row r="135" spans="235:236" x14ac:dyDescent="0.2">
      <c r="IA135" s="12"/>
      <c r="IB135" s="6">
        <f>[1]основа!AM140</f>
        <v>42551</v>
      </c>
    </row>
    <row r="136" spans="235:236" x14ac:dyDescent="0.2">
      <c r="IA136" s="12"/>
      <c r="IB136" s="6">
        <f>[1]основа!AM141</f>
        <v>42551</v>
      </c>
    </row>
    <row r="137" spans="235:236" x14ac:dyDescent="0.2">
      <c r="IA137" s="12"/>
      <c r="IB137" s="6">
        <f>[1]основа!AM142</f>
        <v>42551</v>
      </c>
    </row>
    <row r="138" spans="235:236" x14ac:dyDescent="0.2">
      <c r="IA138" s="12"/>
      <c r="IB138" s="6">
        <f>[1]основа!AM143</f>
        <v>42551</v>
      </c>
    </row>
    <row r="139" spans="235:236" x14ac:dyDescent="0.2">
      <c r="IA139" s="12"/>
      <c r="IB139" s="6">
        <f>[1]основа!AM144</f>
        <v>42551</v>
      </c>
    </row>
    <row r="140" spans="235:236" x14ac:dyDescent="0.2">
      <c r="IA140" s="12"/>
      <c r="IB140" s="6">
        <f>[1]основа!AM145</f>
        <v>42551</v>
      </c>
    </row>
    <row r="141" spans="235:236" x14ac:dyDescent="0.2">
      <c r="IA141" s="12"/>
      <c r="IB141" s="6">
        <f>[1]основа!AM146</f>
        <v>42551</v>
      </c>
    </row>
    <row r="142" spans="235:236" x14ac:dyDescent="0.2">
      <c r="IA142" s="12"/>
      <c r="IB142" s="6">
        <f>[1]основа!AM147</f>
        <v>42551</v>
      </c>
    </row>
    <row r="143" spans="235:236" x14ac:dyDescent="0.2">
      <c r="IA143" s="12"/>
      <c r="IB143" s="6">
        <f>[1]основа!AM148</f>
        <v>42551</v>
      </c>
    </row>
    <row r="144" spans="235:236" x14ac:dyDescent="0.2">
      <c r="IA144" s="12"/>
      <c r="IB144" s="6">
        <f>[1]основа!AM149</f>
        <v>42551</v>
      </c>
    </row>
    <row r="145" spans="235:236" x14ac:dyDescent="0.2">
      <c r="IA145" s="12"/>
      <c r="IB145" s="6">
        <f>[1]основа!AM150</f>
        <v>42551</v>
      </c>
    </row>
    <row r="146" spans="235:236" x14ac:dyDescent="0.2">
      <c r="IA146" s="12"/>
      <c r="IB146" s="6">
        <f>[1]основа!AM151</f>
        <v>42551</v>
      </c>
    </row>
    <row r="147" spans="235:236" x14ac:dyDescent="0.2">
      <c r="IA147" s="12"/>
      <c r="IB147" s="6">
        <f>[1]основа!AM152</f>
        <v>42551</v>
      </c>
    </row>
    <row r="148" spans="235:236" x14ac:dyDescent="0.2">
      <c r="IA148" s="12"/>
      <c r="IB148" s="6">
        <f>[1]основа!AM153</f>
        <v>42551</v>
      </c>
    </row>
    <row r="149" spans="235:236" x14ac:dyDescent="0.2">
      <c r="IA149" s="12"/>
      <c r="IB149" s="6">
        <f>[1]основа!AM154</f>
        <v>42551</v>
      </c>
    </row>
    <row r="150" spans="235:236" x14ac:dyDescent="0.2">
      <c r="IA150" s="12"/>
      <c r="IB150" s="6">
        <f>[1]основа!AM155</f>
        <v>42551</v>
      </c>
    </row>
    <row r="151" spans="235:236" x14ac:dyDescent="0.2">
      <c r="IA151" s="12"/>
      <c r="IB151" s="6">
        <f>[1]основа!AM156</f>
        <v>42551</v>
      </c>
    </row>
    <row r="152" spans="235:236" x14ac:dyDescent="0.2">
      <c r="IA152" s="12"/>
      <c r="IB152" s="6">
        <f>[1]основа!AM157</f>
        <v>42551</v>
      </c>
    </row>
    <row r="153" spans="235:236" x14ac:dyDescent="0.2">
      <c r="IA153" s="12"/>
      <c r="IB153" s="6">
        <f>[1]основа!AM158</f>
        <v>42551</v>
      </c>
    </row>
    <row r="154" spans="235:236" x14ac:dyDescent="0.2">
      <c r="IA154" s="12"/>
      <c r="IB154" s="6">
        <f>[1]основа!AM159</f>
        <v>42551</v>
      </c>
    </row>
    <row r="155" spans="235:236" x14ac:dyDescent="0.2">
      <c r="IA155" s="12"/>
      <c r="IB155" s="6">
        <f>[1]основа!AM160</f>
        <v>42551</v>
      </c>
    </row>
    <row r="156" spans="235:236" x14ac:dyDescent="0.2">
      <c r="IA156" s="12"/>
      <c r="IB156" s="6">
        <f>[1]основа!AM161</f>
        <v>42551</v>
      </c>
    </row>
    <row r="157" spans="235:236" x14ac:dyDescent="0.2">
      <c r="IA157" s="12"/>
      <c r="IB157" s="6">
        <f>[1]основа!AM162</f>
        <v>42551</v>
      </c>
    </row>
    <row r="158" spans="235:236" x14ac:dyDescent="0.2">
      <c r="IA158" s="12"/>
      <c r="IB158" s="6">
        <f>[1]основа!AM163</f>
        <v>42551</v>
      </c>
    </row>
    <row r="159" spans="235:236" x14ac:dyDescent="0.2">
      <c r="IA159" s="12"/>
      <c r="IB159" s="6">
        <f>[1]основа!AM164</f>
        <v>42551</v>
      </c>
    </row>
    <row r="160" spans="235:236" x14ac:dyDescent="0.2">
      <c r="IA160" s="12"/>
      <c r="IB160" s="6">
        <f>[1]основа!AM165</f>
        <v>42551</v>
      </c>
    </row>
    <row r="161" spans="235:236" x14ac:dyDescent="0.2">
      <c r="IA161" s="12"/>
      <c r="IB161" s="6">
        <f>[1]основа!AM166</f>
        <v>42551</v>
      </c>
    </row>
    <row r="162" spans="235:236" x14ac:dyDescent="0.2">
      <c r="IA162" s="12"/>
      <c r="IB162" s="6">
        <f>[1]основа!AM167</f>
        <v>42551</v>
      </c>
    </row>
    <row r="163" spans="235:236" x14ac:dyDescent="0.2">
      <c r="IA163" s="12"/>
      <c r="IB163" s="6">
        <f>[1]основа!AM168</f>
        <v>42551</v>
      </c>
    </row>
    <row r="164" spans="235:236" x14ac:dyDescent="0.2">
      <c r="IA164" s="12"/>
      <c r="IB164" s="6">
        <f>[1]основа!AM169</f>
        <v>42551</v>
      </c>
    </row>
    <row r="165" spans="235:236" x14ac:dyDescent="0.2">
      <c r="IA165" s="12"/>
      <c r="IB165" s="6">
        <f>[1]основа!AM170</f>
        <v>42551</v>
      </c>
    </row>
    <row r="166" spans="235:236" x14ac:dyDescent="0.2">
      <c r="IA166" s="12"/>
      <c r="IB166" s="6">
        <f>[1]основа!AM171</f>
        <v>42551</v>
      </c>
    </row>
    <row r="167" spans="235:236" x14ac:dyDescent="0.2">
      <c r="IA167" s="12"/>
      <c r="IB167" s="6">
        <f>[1]основа!AM172</f>
        <v>42551</v>
      </c>
    </row>
    <row r="168" spans="235:236" x14ac:dyDescent="0.2">
      <c r="IA168" s="12"/>
      <c r="IB168" s="6">
        <f>[1]основа!AM173</f>
        <v>42551</v>
      </c>
    </row>
    <row r="169" spans="235:236" x14ac:dyDescent="0.2">
      <c r="IA169" s="12"/>
      <c r="IB169" s="6">
        <f>[1]основа!AM174</f>
        <v>42551</v>
      </c>
    </row>
    <row r="170" spans="235:236" x14ac:dyDescent="0.2">
      <c r="IA170" s="12"/>
      <c r="IB170" s="6">
        <f>[1]основа!AM175</f>
        <v>42551</v>
      </c>
    </row>
    <row r="171" spans="235:236" x14ac:dyDescent="0.2">
      <c r="IA171" s="12"/>
      <c r="IB171" s="6">
        <f>[1]основа!AM176</f>
        <v>42551</v>
      </c>
    </row>
    <row r="172" spans="235:236" x14ac:dyDescent="0.2">
      <c r="IA172" s="12"/>
      <c r="IB172" s="6">
        <f>[1]основа!AM177</f>
        <v>42551</v>
      </c>
    </row>
    <row r="173" spans="235:236" x14ac:dyDescent="0.2">
      <c r="IA173" s="12"/>
      <c r="IB173" s="6">
        <f>[1]основа!AM178</f>
        <v>42551</v>
      </c>
    </row>
    <row r="174" spans="235:236" x14ac:dyDescent="0.2">
      <c r="IA174" s="12"/>
      <c r="IB174" s="6">
        <f>[1]основа!AM179</f>
        <v>42551</v>
      </c>
    </row>
    <row r="175" spans="235:236" x14ac:dyDescent="0.2">
      <c r="IA175" s="12"/>
      <c r="IB175" s="6">
        <f>[1]основа!AM180</f>
        <v>42551</v>
      </c>
    </row>
    <row r="176" spans="235:236" x14ac:dyDescent="0.2">
      <c r="IA176" s="12"/>
      <c r="IB176" s="6">
        <f>[1]основа!AM181</f>
        <v>42551</v>
      </c>
    </row>
    <row r="177" spans="235:236" x14ac:dyDescent="0.2">
      <c r="IA177" s="12"/>
      <c r="IB177" s="6">
        <f>[1]основа!AM182</f>
        <v>42551</v>
      </c>
    </row>
    <row r="178" spans="235:236" x14ac:dyDescent="0.2">
      <c r="IA178" s="12"/>
      <c r="IB178" s="6">
        <f>[1]основа!AM183</f>
        <v>42551</v>
      </c>
    </row>
    <row r="179" spans="235:236" x14ac:dyDescent="0.2">
      <c r="IA179" s="12"/>
      <c r="IB179" s="6">
        <f>[1]основа!AM184</f>
        <v>42551</v>
      </c>
    </row>
    <row r="180" spans="235:236" x14ac:dyDescent="0.2">
      <c r="IA180" s="12"/>
      <c r="IB180" s="6">
        <f>[1]основа!AM185</f>
        <v>42551</v>
      </c>
    </row>
    <row r="181" spans="235:236" x14ac:dyDescent="0.2">
      <c r="IA181" s="12"/>
      <c r="IB181" s="6">
        <f>[1]основа!AM186</f>
        <v>42551</v>
      </c>
    </row>
    <row r="182" spans="235:236" x14ac:dyDescent="0.2">
      <c r="IA182" s="12"/>
      <c r="IB182" s="6">
        <f>[1]основа!AM187</f>
        <v>42551</v>
      </c>
    </row>
    <row r="183" spans="235:236" x14ac:dyDescent="0.2">
      <c r="IA183" s="12"/>
      <c r="IB183" s="6">
        <f>[1]основа!AM188</f>
        <v>42551</v>
      </c>
    </row>
    <row r="184" spans="235:236" x14ac:dyDescent="0.2">
      <c r="IA184" s="12"/>
      <c r="IB184" s="6">
        <f>[1]основа!AM189</f>
        <v>42551</v>
      </c>
    </row>
    <row r="185" spans="235:236" x14ac:dyDescent="0.2">
      <c r="IA185" s="12"/>
      <c r="IB185" s="6">
        <f>[1]основа!AM190</f>
        <v>42551</v>
      </c>
    </row>
    <row r="186" spans="235:236" x14ac:dyDescent="0.2">
      <c r="IA186" s="12"/>
      <c r="IB186" s="6">
        <f>[1]основа!AM191</f>
        <v>42551</v>
      </c>
    </row>
    <row r="187" spans="235:236" x14ac:dyDescent="0.2">
      <c r="IA187" s="12"/>
      <c r="IB187" s="6">
        <f>[1]основа!AM192</f>
        <v>42551</v>
      </c>
    </row>
    <row r="188" spans="235:236" x14ac:dyDescent="0.2">
      <c r="IA188" s="12"/>
      <c r="IB188" s="6">
        <f>[1]основа!AM193</f>
        <v>42551</v>
      </c>
    </row>
    <row r="189" spans="235:236" x14ac:dyDescent="0.2">
      <c r="IA189" s="12"/>
      <c r="IB189" s="6">
        <f>[1]основа!AM194</f>
        <v>42551</v>
      </c>
    </row>
    <row r="190" spans="235:236" x14ac:dyDescent="0.2">
      <c r="IA190" s="12"/>
      <c r="IB190" s="6">
        <f>[1]основа!AM195</f>
        <v>42551</v>
      </c>
    </row>
    <row r="191" spans="235:236" x14ac:dyDescent="0.2">
      <c r="IA191" s="12"/>
      <c r="IB191" s="6">
        <f>[1]основа!AM196</f>
        <v>42551</v>
      </c>
    </row>
    <row r="192" spans="235:236" x14ac:dyDescent="0.2">
      <c r="IA192" s="12"/>
      <c r="IB192" s="6">
        <f>[1]основа!AM197</f>
        <v>42551</v>
      </c>
    </row>
    <row r="193" spans="235:236" x14ac:dyDescent="0.2">
      <c r="IA193" s="12"/>
      <c r="IB193" s="6">
        <f>[1]основа!AM198</f>
        <v>42551</v>
      </c>
    </row>
    <row r="194" spans="235:236" x14ac:dyDescent="0.2">
      <c r="IA194" s="12"/>
      <c r="IB194" s="6">
        <f>[1]основа!AM199</f>
        <v>42551</v>
      </c>
    </row>
    <row r="195" spans="235:236" x14ac:dyDescent="0.2">
      <c r="IA195" s="12"/>
      <c r="IB195" s="6">
        <f>[1]основа!AM200</f>
        <v>42551</v>
      </c>
    </row>
    <row r="196" spans="235:236" x14ac:dyDescent="0.2">
      <c r="IA196" s="12"/>
      <c r="IB196" s="6">
        <f>[1]основа!AM201</f>
        <v>42551</v>
      </c>
    </row>
    <row r="197" spans="235:236" x14ac:dyDescent="0.2">
      <c r="IA197" s="12"/>
      <c r="IB197" s="6">
        <f>[1]основа!AM202</f>
        <v>42551</v>
      </c>
    </row>
    <row r="198" spans="235:236" x14ac:dyDescent="0.2">
      <c r="IA198" s="12"/>
      <c r="IB198" s="6">
        <f>[1]основа!AM203</f>
        <v>42551</v>
      </c>
    </row>
    <row r="199" spans="235:236" x14ac:dyDescent="0.2">
      <c r="IA199" s="12"/>
      <c r="IB199" s="6">
        <f>[1]основа!AM204</f>
        <v>42551</v>
      </c>
    </row>
    <row r="200" spans="235:236" x14ac:dyDescent="0.2">
      <c r="IA200" s="12"/>
      <c r="IB200" s="6">
        <f>[1]основа!AM205</f>
        <v>42551</v>
      </c>
    </row>
    <row r="201" spans="235:236" x14ac:dyDescent="0.2">
      <c r="IA201" s="12"/>
      <c r="IB201" s="6">
        <f>[1]основа!AM206</f>
        <v>42551</v>
      </c>
    </row>
    <row r="202" spans="235:236" x14ac:dyDescent="0.2">
      <c r="IA202" s="12"/>
      <c r="IB202" s="6">
        <f>[1]основа!AM207</f>
        <v>42551</v>
      </c>
    </row>
    <row r="203" spans="235:236" x14ac:dyDescent="0.2">
      <c r="IA203" s="12"/>
      <c r="IB203" s="6">
        <f>[1]основа!AM208</f>
        <v>42551</v>
      </c>
    </row>
    <row r="204" spans="235:236" x14ac:dyDescent="0.2">
      <c r="IA204" s="12"/>
      <c r="IB204" s="6">
        <f>[1]основа!AM209</f>
        <v>42551</v>
      </c>
    </row>
    <row r="205" spans="235:236" x14ac:dyDescent="0.2">
      <c r="IA205" s="12"/>
      <c r="IB205" s="6">
        <f>[1]основа!AM210</f>
        <v>42551</v>
      </c>
    </row>
    <row r="206" spans="235:236" x14ac:dyDescent="0.2">
      <c r="IA206" s="12"/>
      <c r="IB206" s="6">
        <f>[1]основа!AM211</f>
        <v>42551</v>
      </c>
    </row>
    <row r="207" spans="235:236" x14ac:dyDescent="0.2">
      <c r="IA207" s="12"/>
      <c r="IB207" s="6">
        <f>[1]основа!AM212</f>
        <v>42551</v>
      </c>
    </row>
    <row r="208" spans="235:236" x14ac:dyDescent="0.2">
      <c r="IA208" s="12"/>
      <c r="IB208" s="6">
        <f>[1]основа!AM213</f>
        <v>42551</v>
      </c>
    </row>
    <row r="209" spans="235:236" x14ac:dyDescent="0.2">
      <c r="IA209" s="12"/>
      <c r="IB209" s="6">
        <f>[1]основа!AM214</f>
        <v>42551</v>
      </c>
    </row>
    <row r="210" spans="235:236" x14ac:dyDescent="0.2">
      <c r="IA210" s="12"/>
      <c r="IB210" s="6">
        <f>[1]основа!AM215</f>
        <v>42551</v>
      </c>
    </row>
    <row r="211" spans="235:236" x14ac:dyDescent="0.2">
      <c r="IA211" s="12"/>
      <c r="IB211" s="6">
        <f>[1]основа!AM216</f>
        <v>42551</v>
      </c>
    </row>
    <row r="212" spans="235:236" x14ac:dyDescent="0.2">
      <c r="IA212" s="12"/>
      <c r="IB212" s="6">
        <f>[1]основа!AM217</f>
        <v>42551</v>
      </c>
    </row>
    <row r="213" spans="235:236" x14ac:dyDescent="0.2">
      <c r="IA213" s="12"/>
      <c r="IB213" s="6">
        <f>[1]основа!AM218</f>
        <v>42551</v>
      </c>
    </row>
    <row r="214" spans="235:236" x14ac:dyDescent="0.2">
      <c r="IA214" s="12"/>
      <c r="IB214" s="6">
        <f>[1]основа!AM219</f>
        <v>42551</v>
      </c>
    </row>
    <row r="215" spans="235:236" x14ac:dyDescent="0.2">
      <c r="IA215" s="12"/>
      <c r="IB215" s="6">
        <f>[1]основа!AM220</f>
        <v>42551</v>
      </c>
    </row>
    <row r="216" spans="235:236" x14ac:dyDescent="0.2">
      <c r="IA216" s="12"/>
      <c r="IB216" s="6">
        <f>[1]основа!AM221</f>
        <v>42551</v>
      </c>
    </row>
    <row r="217" spans="235:236" x14ac:dyDescent="0.2">
      <c r="IA217" s="12"/>
      <c r="IB217" s="6">
        <f>[1]основа!AM222</f>
        <v>42551</v>
      </c>
    </row>
    <row r="218" spans="235:236" x14ac:dyDescent="0.2">
      <c r="IA218" s="12"/>
      <c r="IB218" s="6">
        <f>[1]основа!AM223</f>
        <v>42551</v>
      </c>
    </row>
    <row r="219" spans="235:236" x14ac:dyDescent="0.2">
      <c r="IA219" s="12"/>
      <c r="IB219" s="6">
        <f>[1]основа!AM224</f>
        <v>42551</v>
      </c>
    </row>
    <row r="220" spans="235:236" x14ac:dyDescent="0.2">
      <c r="IA220" s="12"/>
      <c r="IB220" s="6">
        <f>[1]основа!AM225</f>
        <v>42551</v>
      </c>
    </row>
    <row r="221" spans="235:236" x14ac:dyDescent="0.2">
      <c r="IA221" s="12"/>
      <c r="IB221" s="6">
        <f>[1]основа!AM226</f>
        <v>42551</v>
      </c>
    </row>
    <row r="222" spans="235:236" x14ac:dyDescent="0.2">
      <c r="IA222" s="12"/>
      <c r="IB222" s="6">
        <f>[1]основа!AM227</f>
        <v>42551</v>
      </c>
    </row>
    <row r="223" spans="235:236" x14ac:dyDescent="0.2">
      <c r="IA223" s="12"/>
      <c r="IB223" s="6">
        <f>[1]основа!AM228</f>
        <v>42551</v>
      </c>
    </row>
    <row r="224" spans="235:236" x14ac:dyDescent="0.2">
      <c r="IA224" s="12"/>
      <c r="IB224" s="6">
        <f>[1]основа!AM229</f>
        <v>42551</v>
      </c>
    </row>
    <row r="225" spans="235:236" x14ac:dyDescent="0.2">
      <c r="IA225" s="12"/>
      <c r="IB225" s="6">
        <f>[1]основа!AM230</f>
        <v>42551</v>
      </c>
    </row>
    <row r="226" spans="235:236" x14ac:dyDescent="0.2">
      <c r="IA226" s="12"/>
      <c r="IB226" s="6">
        <f>[1]основа!AM231</f>
        <v>42551</v>
      </c>
    </row>
    <row r="227" spans="235:236" x14ac:dyDescent="0.2">
      <c r="IA227" s="12"/>
      <c r="IB227" s="6">
        <f>[1]основа!AM232</f>
        <v>42551</v>
      </c>
    </row>
    <row r="228" spans="235:236" x14ac:dyDescent="0.2">
      <c r="IA228" s="12"/>
      <c r="IB228" s="6">
        <f>[1]основа!AM233</f>
        <v>42551</v>
      </c>
    </row>
    <row r="229" spans="235:236" x14ac:dyDescent="0.2">
      <c r="IA229" s="12"/>
      <c r="IB229" s="6">
        <f>[1]основа!AM234</f>
        <v>42551</v>
      </c>
    </row>
    <row r="230" spans="235:236" x14ac:dyDescent="0.2">
      <c r="IA230" s="12"/>
      <c r="IB230" s="6">
        <f>[1]основа!AM235</f>
        <v>42551</v>
      </c>
    </row>
    <row r="231" spans="235:236" x14ac:dyDescent="0.2">
      <c r="IA231" s="12"/>
      <c r="IB231" s="6">
        <f>[1]основа!AM236</f>
        <v>42551</v>
      </c>
    </row>
    <row r="232" spans="235:236" x14ac:dyDescent="0.2">
      <c r="IA232" s="12"/>
      <c r="IB232" s="6">
        <f>[1]основа!AM237</f>
        <v>42551</v>
      </c>
    </row>
    <row r="233" spans="235:236" x14ac:dyDescent="0.2">
      <c r="IA233" s="12"/>
      <c r="IB233" s="6">
        <f>[1]основа!AM238</f>
        <v>42551</v>
      </c>
    </row>
    <row r="234" spans="235:236" x14ac:dyDescent="0.2">
      <c r="IA234" s="12"/>
      <c r="IB234" s="6">
        <f>[1]основа!AM239</f>
        <v>42551</v>
      </c>
    </row>
    <row r="235" spans="235:236" x14ac:dyDescent="0.2">
      <c r="IA235" s="12"/>
      <c r="IB235" s="6">
        <f>[1]основа!AM240</f>
        <v>42551</v>
      </c>
    </row>
    <row r="236" spans="235:236" x14ac:dyDescent="0.2">
      <c r="IA236" s="12"/>
      <c r="IB236" s="6">
        <f>[1]основа!AM241</f>
        <v>42551</v>
      </c>
    </row>
    <row r="237" spans="235:236" x14ac:dyDescent="0.2">
      <c r="IA237" s="12"/>
      <c r="IB237" s="6">
        <f>[1]основа!AM242</f>
        <v>42551</v>
      </c>
    </row>
    <row r="238" spans="235:236" x14ac:dyDescent="0.2">
      <c r="IA238" s="12"/>
      <c r="IB238" s="6">
        <f>[1]основа!AM243</f>
        <v>42551</v>
      </c>
    </row>
    <row r="239" spans="235:236" x14ac:dyDescent="0.2">
      <c r="IA239" s="12"/>
      <c r="IB239" s="6">
        <f>[1]основа!AM244</f>
        <v>42551</v>
      </c>
    </row>
    <row r="240" spans="235:236" x14ac:dyDescent="0.2">
      <c r="IA240" s="12"/>
      <c r="IB240" s="6">
        <f>[1]основа!AM245</f>
        <v>42551</v>
      </c>
    </row>
    <row r="241" spans="235:236" x14ac:dyDescent="0.2">
      <c r="IA241" s="12"/>
      <c r="IB241" s="6">
        <f>[1]основа!AM246</f>
        <v>42551</v>
      </c>
    </row>
    <row r="242" spans="235:236" x14ac:dyDescent="0.2">
      <c r="IA242" s="12"/>
      <c r="IB242" s="6">
        <f>[1]основа!AM247</f>
        <v>42551</v>
      </c>
    </row>
    <row r="243" spans="235:236" x14ac:dyDescent="0.2">
      <c r="IA243" s="12"/>
      <c r="IB243" s="6">
        <f>[1]основа!AM248</f>
        <v>42551</v>
      </c>
    </row>
    <row r="244" spans="235:236" x14ac:dyDescent="0.2">
      <c r="IA244" s="12"/>
      <c r="IB244" s="6">
        <f>[1]основа!AM249</f>
        <v>42551</v>
      </c>
    </row>
    <row r="245" spans="235:236" x14ac:dyDescent="0.2">
      <c r="IA245" s="12"/>
      <c r="IB245" s="6">
        <f>[1]основа!AM250</f>
        <v>42551</v>
      </c>
    </row>
    <row r="246" spans="235:236" x14ac:dyDescent="0.2">
      <c r="IA246" s="12"/>
      <c r="IB246" s="6">
        <f>[1]основа!AM251</f>
        <v>42551</v>
      </c>
    </row>
    <row r="247" spans="235:236" x14ac:dyDescent="0.2">
      <c r="IA247" s="12"/>
      <c r="IB247" s="6">
        <f>[1]основа!AM252</f>
        <v>42551</v>
      </c>
    </row>
    <row r="248" spans="235:236" x14ac:dyDescent="0.2">
      <c r="IA248" s="12"/>
      <c r="IB248" s="6">
        <f>[1]основа!AM253</f>
        <v>42551</v>
      </c>
    </row>
    <row r="249" spans="235:236" x14ac:dyDescent="0.2">
      <c r="IA249" s="12"/>
      <c r="IB249" s="6">
        <f>[1]основа!AM254</f>
        <v>42551</v>
      </c>
    </row>
    <row r="250" spans="235:236" x14ac:dyDescent="0.2">
      <c r="IA250" s="12"/>
      <c r="IB250" s="6">
        <f>[1]основа!AM255</f>
        <v>42551</v>
      </c>
    </row>
    <row r="251" spans="235:236" x14ac:dyDescent="0.2">
      <c r="IA251" s="12"/>
      <c r="IB251" s="6">
        <f>[1]основа!AM256</f>
        <v>42551</v>
      </c>
    </row>
    <row r="252" spans="235:236" x14ac:dyDescent="0.2">
      <c r="IA252" s="12"/>
      <c r="IB252" s="6">
        <f>[1]основа!AM257</f>
        <v>42551</v>
      </c>
    </row>
    <row r="253" spans="235:236" x14ac:dyDescent="0.2">
      <c r="IA253" s="12"/>
      <c r="IB253" s="6">
        <f>[1]основа!AM258</f>
        <v>42551</v>
      </c>
    </row>
    <row r="254" spans="235:236" x14ac:dyDescent="0.2">
      <c r="IA254" s="12"/>
      <c r="IB254" s="6">
        <f>[1]основа!AM259</f>
        <v>42551</v>
      </c>
    </row>
    <row r="255" spans="235:236" x14ac:dyDescent="0.2">
      <c r="IA255" s="12"/>
      <c r="IB255" s="6">
        <f>[1]основа!AM260</f>
        <v>42551</v>
      </c>
    </row>
    <row r="256" spans="235:236" x14ac:dyDescent="0.2">
      <c r="IA256" s="12"/>
      <c r="IB256" s="6">
        <f>[1]основа!AM261</f>
        <v>42551</v>
      </c>
    </row>
    <row r="257" spans="235:236" x14ac:dyDescent="0.2">
      <c r="IA257" s="12"/>
      <c r="IB257" s="6">
        <f>[1]основа!AM262</f>
        <v>42551</v>
      </c>
    </row>
    <row r="258" spans="235:236" x14ac:dyDescent="0.2">
      <c r="IA258" s="12"/>
      <c r="IB258" s="6">
        <f>[1]основа!AM263</f>
        <v>42551</v>
      </c>
    </row>
    <row r="259" spans="235:236" x14ac:dyDescent="0.2">
      <c r="IA259" s="12"/>
      <c r="IB259" s="6">
        <f>[1]основа!AM264</f>
        <v>42551</v>
      </c>
    </row>
    <row r="260" spans="235:236" x14ac:dyDescent="0.2">
      <c r="IA260" s="12"/>
      <c r="IB260" s="6">
        <f>[1]основа!AM265</f>
        <v>42551</v>
      </c>
    </row>
    <row r="261" spans="235:236" x14ac:dyDescent="0.2">
      <c r="IA261" s="12"/>
      <c r="IB261" s="6">
        <f>[1]основа!AM266</f>
        <v>42551</v>
      </c>
    </row>
    <row r="262" spans="235:236" x14ac:dyDescent="0.2">
      <c r="IA262" s="12"/>
      <c r="IB262" s="6">
        <f>[1]основа!AM267</f>
        <v>42551</v>
      </c>
    </row>
    <row r="263" spans="235:236" x14ac:dyDescent="0.2">
      <c r="IA263" s="12"/>
      <c r="IB263" s="6">
        <f>[1]основа!AM268</f>
        <v>42551</v>
      </c>
    </row>
    <row r="264" spans="235:236" x14ac:dyDescent="0.2">
      <c r="IA264" s="12"/>
      <c r="IB264" s="6">
        <f>[1]основа!AM269</f>
        <v>42551</v>
      </c>
    </row>
    <row r="265" spans="235:236" x14ac:dyDescent="0.2">
      <c r="IA265" s="12"/>
      <c r="IB265" s="6">
        <f>[1]основа!AM270</f>
        <v>42551</v>
      </c>
    </row>
    <row r="266" spans="235:236" x14ac:dyDescent="0.2">
      <c r="IA266" s="12"/>
      <c r="IB266" s="6">
        <f>[1]основа!AM271</f>
        <v>42551</v>
      </c>
    </row>
    <row r="267" spans="235:236" x14ac:dyDescent="0.2">
      <c r="IA267" s="12"/>
      <c r="IB267" s="6">
        <f>[1]основа!AM272</f>
        <v>42551</v>
      </c>
    </row>
    <row r="268" spans="235:236" x14ac:dyDescent="0.2">
      <c r="IA268" s="12"/>
      <c r="IB268" s="6">
        <f>[1]основа!AM273</f>
        <v>42551</v>
      </c>
    </row>
    <row r="269" spans="235:236" x14ac:dyDescent="0.2">
      <c r="IA269" s="12"/>
      <c r="IB269" s="6">
        <f>[1]основа!AM274</f>
        <v>42551</v>
      </c>
    </row>
    <row r="270" spans="235:236" x14ac:dyDescent="0.2">
      <c r="IA270" s="12"/>
      <c r="IB270" s="6">
        <f>[1]основа!AM275</f>
        <v>42551</v>
      </c>
    </row>
    <row r="271" spans="235:236" x14ac:dyDescent="0.2">
      <c r="IA271" s="12"/>
      <c r="IB271" s="6">
        <f>[1]основа!AM276</f>
        <v>42551</v>
      </c>
    </row>
    <row r="272" spans="235:236" x14ac:dyDescent="0.2">
      <c r="IA272" s="12"/>
      <c r="IB272" s="6">
        <f>[1]основа!AM277</f>
        <v>42551</v>
      </c>
    </row>
    <row r="273" spans="235:236" x14ac:dyDescent="0.2">
      <c r="IA273" s="12"/>
      <c r="IB273" s="6">
        <f>[1]основа!AM278</f>
        <v>42551</v>
      </c>
    </row>
    <row r="274" spans="235:236" x14ac:dyDescent="0.2">
      <c r="IA274" s="12"/>
      <c r="IB274" s="6">
        <f>[1]основа!AM279</f>
        <v>42551</v>
      </c>
    </row>
    <row r="275" spans="235:236" x14ac:dyDescent="0.2">
      <c r="IA275" s="12"/>
      <c r="IB275" s="6">
        <f>[1]основа!AM280</f>
        <v>42551</v>
      </c>
    </row>
    <row r="276" spans="235:236" x14ac:dyDescent="0.2">
      <c r="IA276" s="12"/>
      <c r="IB276" s="6">
        <f>[1]основа!AM281</f>
        <v>42551</v>
      </c>
    </row>
    <row r="277" spans="235:236" x14ac:dyDescent="0.2">
      <c r="IA277" s="12"/>
      <c r="IB277" s="6">
        <f>[1]основа!AM282</f>
        <v>42551</v>
      </c>
    </row>
    <row r="278" spans="235:236" x14ac:dyDescent="0.2">
      <c r="IA278" s="12"/>
      <c r="IB278" s="6">
        <f>[1]основа!AM283</f>
        <v>42551</v>
      </c>
    </row>
    <row r="279" spans="235:236" x14ac:dyDescent="0.2">
      <c r="IA279" s="12"/>
      <c r="IB279" s="6">
        <f>[1]основа!AM284</f>
        <v>42551</v>
      </c>
    </row>
    <row r="280" spans="235:236" x14ac:dyDescent="0.2">
      <c r="IA280" s="12"/>
      <c r="IB280" s="6">
        <f>[1]основа!AM285</f>
        <v>42551</v>
      </c>
    </row>
    <row r="281" spans="235:236" x14ac:dyDescent="0.2">
      <c r="IA281" s="12"/>
      <c r="IB281" s="6">
        <f>[1]основа!AM286</f>
        <v>42551</v>
      </c>
    </row>
    <row r="282" spans="235:236" x14ac:dyDescent="0.2">
      <c r="IA282" s="12"/>
      <c r="IB282" s="6">
        <f>[1]основа!AM287</f>
        <v>42551</v>
      </c>
    </row>
    <row r="283" spans="235:236" x14ac:dyDescent="0.2">
      <c r="IA283" s="12"/>
      <c r="IB283" s="6">
        <f>[1]основа!AM288</f>
        <v>42551</v>
      </c>
    </row>
    <row r="284" spans="235:236" x14ac:dyDescent="0.2">
      <c r="IA284" s="12"/>
      <c r="IB284" s="6">
        <f>[1]основа!AM289</f>
        <v>42551</v>
      </c>
    </row>
    <row r="285" spans="235:236" x14ac:dyDescent="0.2">
      <c r="IA285" s="12"/>
      <c r="IB285" s="6">
        <f>[1]основа!AM290</f>
        <v>42551</v>
      </c>
    </row>
    <row r="286" spans="235:236" x14ac:dyDescent="0.2">
      <c r="IA286" s="12"/>
      <c r="IB286" s="6">
        <f>[1]основа!AM291</f>
        <v>42551</v>
      </c>
    </row>
    <row r="287" spans="235:236" x14ac:dyDescent="0.2">
      <c r="IA287" s="12"/>
      <c r="IB287" s="6">
        <f>[1]основа!AM292</f>
        <v>42551</v>
      </c>
    </row>
    <row r="288" spans="235:236" x14ac:dyDescent="0.2">
      <c r="IA288" s="12"/>
      <c r="IB288" s="6">
        <f>[1]основа!AM293</f>
        <v>42551</v>
      </c>
    </row>
    <row r="289" spans="235:236" x14ac:dyDescent="0.2">
      <c r="IA289" s="12"/>
      <c r="IB289" s="6">
        <f>[1]основа!AM294</f>
        <v>42551</v>
      </c>
    </row>
    <row r="290" spans="235:236" x14ac:dyDescent="0.2">
      <c r="IA290" s="12"/>
      <c r="IB290" s="6">
        <f>[1]основа!AM295</f>
        <v>42551</v>
      </c>
    </row>
    <row r="291" spans="235:236" x14ac:dyDescent="0.2">
      <c r="IA291" s="12"/>
      <c r="IB291" s="6">
        <f>[1]основа!AM296</f>
        <v>42551</v>
      </c>
    </row>
    <row r="292" spans="235:236" x14ac:dyDescent="0.2">
      <c r="IA292" s="12"/>
      <c r="IB292" s="6">
        <f>[1]основа!AM297</f>
        <v>42551</v>
      </c>
    </row>
    <row r="293" spans="235:236" x14ac:dyDescent="0.2">
      <c r="IA293" s="12"/>
      <c r="IB293" s="6">
        <f>[1]основа!AM298</f>
        <v>42551</v>
      </c>
    </row>
    <row r="294" spans="235:236" x14ac:dyDescent="0.2">
      <c r="IA294" s="12"/>
      <c r="IB294" s="6">
        <f>[1]основа!AM299</f>
        <v>42551</v>
      </c>
    </row>
    <row r="295" spans="235:236" x14ac:dyDescent="0.2">
      <c r="IA295" s="12"/>
      <c r="IB295" s="6">
        <f>[1]основа!AM300</f>
        <v>42551</v>
      </c>
    </row>
    <row r="296" spans="235:236" x14ac:dyDescent="0.2">
      <c r="IA296" s="12"/>
      <c r="IB296" s="6">
        <f>[1]основа!AM301</f>
        <v>42551</v>
      </c>
    </row>
    <row r="297" spans="235:236" x14ac:dyDescent="0.2">
      <c r="IA297" s="12"/>
      <c r="IB297" s="6">
        <f>[1]основа!AM302</f>
        <v>42551</v>
      </c>
    </row>
    <row r="298" spans="235:236" x14ac:dyDescent="0.2">
      <c r="IA298" s="12"/>
      <c r="IB298" s="6">
        <f>[1]основа!AM303</f>
        <v>42551</v>
      </c>
    </row>
    <row r="299" spans="235:236" x14ac:dyDescent="0.2">
      <c r="IA299" s="12"/>
      <c r="IB299" s="6">
        <f>[1]основа!AM304</f>
        <v>42551</v>
      </c>
    </row>
    <row r="300" spans="235:236" x14ac:dyDescent="0.2">
      <c r="IA300" s="12"/>
      <c r="IB300" s="6">
        <f>[1]основа!AM305</f>
        <v>42551</v>
      </c>
    </row>
    <row r="301" spans="235:236" x14ac:dyDescent="0.2">
      <c r="IA301" s="12"/>
      <c r="IB301" s="6">
        <f>[1]основа!AM306</f>
        <v>42551</v>
      </c>
    </row>
  </sheetData>
  <sheetProtection formatColumns="0" autoFilter="0"/>
  <autoFilter ref="K7:K70"/>
  <mergeCells count="2">
    <mergeCell ref="A6:B6"/>
    <mergeCell ref="A7:G7"/>
  </mergeCells>
  <conditionalFormatting sqref="A2:A70 C2:P70 B2:B5 B7:B70">
    <cfRule type="cellIs" dxfId="1122" priority="3" operator="equal">
      <formula>0</formula>
    </cfRule>
  </conditionalFormatting>
  <conditionalFormatting sqref="D6">
    <cfRule type="cellIs" dxfId="1121" priority="2" operator="equal">
      <formula>0</formula>
    </cfRule>
  </conditionalFormatting>
  <conditionalFormatting sqref="D6">
    <cfRule type="cellIs" dxfId="1120" priority="1" operator="equal">
      <formula>0</formula>
    </cfRule>
  </conditionalFormatting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B28" sqref="B28"/>
    </sheetView>
  </sheetViews>
  <sheetFormatPr defaultColWidth="0" defaultRowHeight="12.75" x14ac:dyDescent="0.2"/>
  <cols>
    <col min="1" max="1" width="41" style="3" customWidth="1"/>
    <col min="2" max="2" width="12.425781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331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334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71" t="s">
        <v>148</v>
      </c>
      <c r="B6" s="172">
        <v>25</v>
      </c>
      <c r="C6" s="173" t="s">
        <v>380</v>
      </c>
      <c r="D6" s="170">
        <v>6.5</v>
      </c>
      <c r="E6" s="170">
        <v>6.63</v>
      </c>
      <c r="F6" s="170">
        <v>0.88</v>
      </c>
      <c r="G6" s="170">
        <v>89.13</v>
      </c>
      <c r="HR6" s="12"/>
      <c r="HS6" s="6"/>
    </row>
    <row r="7" spans="1:227" ht="15" customHeight="1" x14ac:dyDescent="0.2">
      <c r="A7" s="144" t="s">
        <v>165</v>
      </c>
      <c r="B7" s="26" t="s">
        <v>359</v>
      </c>
      <c r="C7" s="124" t="s">
        <v>366</v>
      </c>
      <c r="D7" s="125">
        <v>16.45</v>
      </c>
      <c r="E7" s="125">
        <v>29.25</v>
      </c>
      <c r="F7" s="125">
        <v>3.1</v>
      </c>
      <c r="G7" s="125">
        <v>341.3</v>
      </c>
      <c r="HR7" s="12"/>
      <c r="HS7" s="6"/>
    </row>
    <row r="8" spans="1:227" ht="15" customHeight="1" x14ac:dyDescent="0.2">
      <c r="A8" s="166" t="s">
        <v>298</v>
      </c>
      <c r="B8" s="167" t="s">
        <v>153</v>
      </c>
      <c r="C8" s="168" t="s">
        <v>393</v>
      </c>
      <c r="D8" s="169">
        <v>6.4</v>
      </c>
      <c r="E8" s="169">
        <v>2.8</v>
      </c>
      <c r="F8" s="169">
        <v>29.2</v>
      </c>
      <c r="G8" s="170">
        <v>155.19999999999999</v>
      </c>
      <c r="H8" s="109"/>
      <c r="HR8" s="12"/>
      <c r="HS8" s="6">
        <f>[1]основа!AM11</f>
        <v>42551</v>
      </c>
    </row>
    <row r="9" spans="1:227" ht="15" customHeight="1" x14ac:dyDescent="0.2">
      <c r="A9" s="88" t="s">
        <v>269</v>
      </c>
      <c r="B9" s="107">
        <v>100</v>
      </c>
      <c r="C9" s="89">
        <v>0</v>
      </c>
      <c r="D9" s="90">
        <v>7.5</v>
      </c>
      <c r="E9" s="90">
        <v>2.9</v>
      </c>
      <c r="F9" s="90">
        <v>51.4</v>
      </c>
      <c r="G9" s="125">
        <v>261.7</v>
      </c>
      <c r="HR9" s="12"/>
      <c r="HS9" s="6">
        <f>[1]основа!AM12</f>
        <v>42551</v>
      </c>
    </row>
    <row r="10" spans="1:227" ht="15" customHeight="1" x14ac:dyDescent="0.2">
      <c r="A10" s="18" t="s">
        <v>11</v>
      </c>
      <c r="B10" s="26"/>
      <c r="C10" s="27"/>
      <c r="D10" s="28">
        <f>D6+D7+D8+D9</f>
        <v>36.85</v>
      </c>
      <c r="E10" s="28">
        <f t="shared" ref="E10:G10" si="0">E6+E7+E8+E9</f>
        <v>41.58</v>
      </c>
      <c r="F10" s="28">
        <f t="shared" si="0"/>
        <v>84.58</v>
      </c>
      <c r="G10" s="28">
        <f t="shared" si="0"/>
        <v>847.32999999999993</v>
      </c>
      <c r="HR10" s="12"/>
      <c r="HS10" s="6">
        <f>[1]основа!AM15</f>
        <v>42551</v>
      </c>
    </row>
    <row r="11" spans="1:227" ht="15" customHeight="1" x14ac:dyDescent="0.2">
      <c r="A11" s="18"/>
      <c r="B11" s="26"/>
      <c r="C11" s="27"/>
      <c r="D11" s="28"/>
      <c r="E11" s="28"/>
      <c r="F11" s="28"/>
      <c r="G11" s="28"/>
      <c r="HR11" s="12"/>
      <c r="HS11" s="6">
        <f>[1]основа!AM22</f>
        <v>42551</v>
      </c>
    </row>
    <row r="12" spans="1:227" ht="15" customHeight="1" x14ac:dyDescent="0.2">
      <c r="A12" s="18" t="s">
        <v>14</v>
      </c>
      <c r="B12" s="26"/>
      <c r="C12" s="27"/>
      <c r="D12" s="30"/>
      <c r="E12" s="30"/>
      <c r="F12" s="30"/>
      <c r="G12" s="30"/>
      <c r="HR12" s="12"/>
      <c r="HS12" s="6">
        <f>[1]основа!AM23</f>
        <v>42551</v>
      </c>
    </row>
    <row r="13" spans="1:227" ht="15" customHeight="1" x14ac:dyDescent="0.2">
      <c r="A13" s="133" t="s">
        <v>441</v>
      </c>
      <c r="B13" s="172">
        <v>100</v>
      </c>
      <c r="C13" s="124" t="s">
        <v>469</v>
      </c>
      <c r="D13" s="125">
        <v>1.28</v>
      </c>
      <c r="E13" s="125">
        <v>8</v>
      </c>
      <c r="F13" s="125">
        <v>5</v>
      </c>
      <c r="G13" s="125">
        <v>99</v>
      </c>
      <c r="HR13" s="12"/>
      <c r="HS13" s="6">
        <f>[1]основа!AM24</f>
        <v>42551</v>
      </c>
    </row>
    <row r="14" spans="1:227" ht="15" customHeight="1" x14ac:dyDescent="0.2">
      <c r="A14" s="179" t="s">
        <v>426</v>
      </c>
      <c r="B14" s="172" t="s">
        <v>523</v>
      </c>
      <c r="C14" s="173" t="s">
        <v>394</v>
      </c>
      <c r="D14" s="170">
        <v>9.33</v>
      </c>
      <c r="E14" s="170">
        <v>11.7</v>
      </c>
      <c r="F14" s="170">
        <v>20.53</v>
      </c>
      <c r="G14" s="170">
        <v>222.8</v>
      </c>
      <c r="I14" s="3" t="s">
        <v>522</v>
      </c>
      <c r="HR14" s="12"/>
      <c r="HS14" s="6">
        <f>[1]основа!AM25</f>
        <v>42551</v>
      </c>
    </row>
    <row r="15" spans="1:227" ht="12.75" customHeight="1" x14ac:dyDescent="0.2">
      <c r="A15" s="112" t="s">
        <v>513</v>
      </c>
      <c r="B15" s="22" t="s">
        <v>353</v>
      </c>
      <c r="C15" s="89" t="s">
        <v>463</v>
      </c>
      <c r="D15" s="90">
        <v>16.88</v>
      </c>
      <c r="E15" s="90">
        <v>24.34</v>
      </c>
      <c r="F15" s="90">
        <v>19.38</v>
      </c>
      <c r="G15" s="125">
        <v>364.06</v>
      </c>
      <c r="HR15" s="12"/>
      <c r="HS15" s="6">
        <f>[1]основа!AM26</f>
        <v>42551</v>
      </c>
    </row>
    <row r="16" spans="1:227" ht="15" customHeight="1" x14ac:dyDescent="0.2">
      <c r="A16" s="134" t="s">
        <v>490</v>
      </c>
      <c r="B16" s="149">
        <v>200</v>
      </c>
      <c r="C16" s="124" t="s">
        <v>491</v>
      </c>
      <c r="D16" s="125">
        <v>4.72</v>
      </c>
      <c r="E16" s="125">
        <v>7.26</v>
      </c>
      <c r="F16" s="125">
        <v>19.96</v>
      </c>
      <c r="G16" s="125">
        <v>164.14</v>
      </c>
      <c r="HR16" s="12"/>
      <c r="HS16" s="6"/>
    </row>
    <row r="17" spans="1:227" ht="15" customHeight="1" x14ac:dyDescent="0.2">
      <c r="A17" s="133" t="s">
        <v>349</v>
      </c>
      <c r="B17" s="126" t="s">
        <v>153</v>
      </c>
      <c r="C17" s="124" t="s">
        <v>388</v>
      </c>
      <c r="D17" s="125">
        <v>1.2</v>
      </c>
      <c r="E17" s="125"/>
      <c r="F17" s="125">
        <v>31.6</v>
      </c>
      <c r="G17" s="125">
        <v>126</v>
      </c>
      <c r="HR17" s="12"/>
      <c r="HS17" s="6">
        <f>[1]основа!AM28</f>
        <v>42551</v>
      </c>
    </row>
    <row r="18" spans="1:227" ht="15" customHeight="1" x14ac:dyDescent="0.2">
      <c r="A18" s="133" t="s">
        <v>72</v>
      </c>
      <c r="B18" s="135">
        <v>60</v>
      </c>
      <c r="C18" s="115"/>
      <c r="D18" s="90">
        <v>3.66</v>
      </c>
      <c r="E18" s="90">
        <v>0.72</v>
      </c>
      <c r="F18" s="90">
        <v>23.94</v>
      </c>
      <c r="G18" s="125">
        <v>116.88</v>
      </c>
      <c r="HR18" s="12"/>
      <c r="HS18" s="6">
        <f>[1]основа!AM29</f>
        <v>42551</v>
      </c>
    </row>
    <row r="19" spans="1:227" ht="15" customHeight="1" x14ac:dyDescent="0.2">
      <c r="A19" s="133" t="s">
        <v>73</v>
      </c>
      <c r="B19" s="126">
        <v>80</v>
      </c>
      <c r="C19" s="89"/>
      <c r="D19" s="90">
        <v>6.08</v>
      </c>
      <c r="E19" s="90">
        <v>0.64</v>
      </c>
      <c r="F19" s="90">
        <v>39.36</v>
      </c>
      <c r="G19" s="125">
        <v>187.54</v>
      </c>
      <c r="HR19" s="12"/>
      <c r="HS19" s="6"/>
    </row>
    <row r="20" spans="1:227" ht="15" customHeight="1" x14ac:dyDescent="0.2">
      <c r="A20" s="18" t="s">
        <v>15</v>
      </c>
      <c r="B20" s="26"/>
      <c r="C20" s="27"/>
      <c r="D20" s="28">
        <f>D13+D14+D15+D16+D17+D18+D19</f>
        <v>43.150000000000006</v>
      </c>
      <c r="E20" s="28">
        <f t="shared" ref="E20:G20" si="1">E13+E14+E15+E16+E17+E18+E19</f>
        <v>52.66</v>
      </c>
      <c r="F20" s="28">
        <f t="shared" si="1"/>
        <v>159.76999999999998</v>
      </c>
      <c r="G20" s="28">
        <f t="shared" si="1"/>
        <v>1280.42</v>
      </c>
      <c r="HR20" s="12"/>
      <c r="HS20" s="6">
        <f>[1]основа!AM32</f>
        <v>42551</v>
      </c>
    </row>
    <row r="21" spans="1:227" ht="15" customHeight="1" x14ac:dyDescent="0.2">
      <c r="A21" s="18"/>
      <c r="B21" s="26"/>
      <c r="C21" s="27"/>
      <c r="D21" s="28"/>
      <c r="E21" s="28"/>
      <c r="F21" s="28"/>
      <c r="G21" s="28"/>
      <c r="HR21" s="12"/>
      <c r="HS21" s="6">
        <f>[1]основа!AM33</f>
        <v>42551</v>
      </c>
    </row>
    <row r="22" spans="1:227" ht="15" customHeight="1" x14ac:dyDescent="0.2">
      <c r="A22" s="18" t="s">
        <v>16</v>
      </c>
      <c r="B22" s="26"/>
      <c r="C22" s="27"/>
      <c r="D22" s="30"/>
      <c r="E22" s="30"/>
      <c r="F22" s="30"/>
      <c r="G22" s="30"/>
      <c r="HR22" s="12"/>
      <c r="HS22" s="6">
        <f>[1]основа!AM34</f>
        <v>42551</v>
      </c>
    </row>
    <row r="23" spans="1:227" ht="15" customHeight="1" x14ac:dyDescent="0.2">
      <c r="A23" s="133" t="s">
        <v>168</v>
      </c>
      <c r="B23" s="126" t="s">
        <v>153</v>
      </c>
      <c r="C23" s="124" t="s">
        <v>371</v>
      </c>
      <c r="D23" s="125">
        <v>1</v>
      </c>
      <c r="E23" s="125"/>
      <c r="F23" s="125">
        <v>20.2</v>
      </c>
      <c r="G23" s="125">
        <v>84.8</v>
      </c>
      <c r="HR23" s="12"/>
      <c r="HS23" s="6">
        <f>[1]основа!AM36</f>
        <v>42551</v>
      </c>
    </row>
    <row r="24" spans="1:227" ht="15" customHeight="1" x14ac:dyDescent="0.2">
      <c r="A24" s="133" t="s">
        <v>417</v>
      </c>
      <c r="B24" s="126">
        <v>150</v>
      </c>
      <c r="C24" s="124">
        <v>0</v>
      </c>
      <c r="D24" s="125">
        <v>1.35</v>
      </c>
      <c r="E24" s="125">
        <v>0.15</v>
      </c>
      <c r="F24" s="125">
        <v>14.25</v>
      </c>
      <c r="G24" s="125">
        <v>63.75</v>
      </c>
      <c r="H24" s="109"/>
      <c r="HR24" s="12"/>
      <c r="HS24" s="6">
        <f>[1]основа!AM37</f>
        <v>42551</v>
      </c>
    </row>
    <row r="25" spans="1:227" ht="15" customHeight="1" x14ac:dyDescent="0.2">
      <c r="A25" s="18" t="s">
        <v>17</v>
      </c>
      <c r="B25" s="26"/>
      <c r="C25" s="27"/>
      <c r="D25" s="28">
        <f>D23+D24</f>
        <v>2.35</v>
      </c>
      <c r="E25" s="28">
        <f t="shared" ref="E25:G25" si="2">E23+E24</f>
        <v>0.15</v>
      </c>
      <c r="F25" s="28">
        <f t="shared" si="2"/>
        <v>34.450000000000003</v>
      </c>
      <c r="G25" s="28">
        <f t="shared" si="2"/>
        <v>148.55000000000001</v>
      </c>
      <c r="HR25" s="12"/>
      <c r="HS25" s="6">
        <f>[1]основа!AM40</f>
        <v>42551</v>
      </c>
    </row>
    <row r="26" spans="1:227" ht="15" customHeight="1" x14ac:dyDescent="0.2">
      <c r="A26" s="18"/>
      <c r="B26" s="26"/>
      <c r="C26" s="27"/>
      <c r="D26" s="28"/>
      <c r="E26" s="28"/>
      <c r="F26" s="28"/>
      <c r="G26" s="28"/>
      <c r="HR26" s="12"/>
      <c r="HS26" s="6">
        <f>[1]основа!AM41</f>
        <v>42551</v>
      </c>
    </row>
    <row r="27" spans="1:227" ht="15" customHeight="1" x14ac:dyDescent="0.2">
      <c r="A27" s="18" t="s">
        <v>18</v>
      </c>
      <c r="B27" s="26"/>
      <c r="C27" s="27"/>
      <c r="D27" s="30"/>
      <c r="E27" s="30"/>
      <c r="F27" s="30"/>
      <c r="G27" s="30"/>
      <c r="HR27" s="12"/>
      <c r="HS27" s="6">
        <f>[1]основа!AM42</f>
        <v>42551</v>
      </c>
    </row>
    <row r="28" spans="1:227" ht="30" customHeight="1" x14ac:dyDescent="0.2">
      <c r="A28" s="133" t="s">
        <v>332</v>
      </c>
      <c r="B28" s="172">
        <v>100</v>
      </c>
      <c r="C28" s="127" t="s">
        <v>389</v>
      </c>
      <c r="D28" s="130">
        <v>0.55000000000000004</v>
      </c>
      <c r="E28" s="130">
        <v>30.6</v>
      </c>
      <c r="F28" s="130">
        <v>22.84</v>
      </c>
      <c r="G28" s="130">
        <v>38.9</v>
      </c>
      <c r="HR28" s="12"/>
      <c r="HS28" s="6">
        <f>[1]основа!AM43</f>
        <v>42551</v>
      </c>
    </row>
    <row r="29" spans="1:227" ht="15" customHeight="1" x14ac:dyDescent="0.2">
      <c r="A29" s="179" t="s">
        <v>521</v>
      </c>
      <c r="B29" s="172">
        <v>100</v>
      </c>
      <c r="C29" s="173" t="s">
        <v>497</v>
      </c>
      <c r="D29" s="170">
        <v>21.1</v>
      </c>
      <c r="E29" s="170">
        <v>13.6</v>
      </c>
      <c r="F29" s="170"/>
      <c r="G29" s="170">
        <v>211</v>
      </c>
      <c r="HR29" s="12"/>
      <c r="HS29" s="6">
        <f>[1]основа!AM44</f>
        <v>42551</v>
      </c>
    </row>
    <row r="30" spans="1:227" ht="15" customHeight="1" x14ac:dyDescent="0.2">
      <c r="A30" s="148" t="s">
        <v>498</v>
      </c>
      <c r="B30" s="180">
        <v>200</v>
      </c>
      <c r="C30" s="128" t="s">
        <v>499</v>
      </c>
      <c r="D30" s="129">
        <v>27.26</v>
      </c>
      <c r="E30" s="129">
        <v>7.43</v>
      </c>
      <c r="F30" s="129">
        <v>56.91</v>
      </c>
      <c r="G30" s="129">
        <v>403.48</v>
      </c>
      <c r="HR30" s="12"/>
      <c r="HS30" s="6"/>
    </row>
    <row r="31" spans="1:227" ht="15" customHeight="1" x14ac:dyDescent="0.2">
      <c r="A31" s="133" t="s">
        <v>173</v>
      </c>
      <c r="B31" s="126">
        <v>200</v>
      </c>
      <c r="C31" s="89" t="s">
        <v>372</v>
      </c>
      <c r="D31" s="90">
        <v>7.0000000000000007E-2</v>
      </c>
      <c r="E31" s="90">
        <v>0.02</v>
      </c>
      <c r="F31" s="90">
        <v>15</v>
      </c>
      <c r="G31" s="125">
        <v>60</v>
      </c>
      <c r="HR31" s="12"/>
      <c r="HS31" s="6">
        <f>[1]основа!AM46</f>
        <v>42551</v>
      </c>
    </row>
    <row r="32" spans="1:227" ht="15" customHeight="1" x14ac:dyDescent="0.2">
      <c r="A32" s="133" t="s">
        <v>73</v>
      </c>
      <c r="B32" s="126">
        <v>65</v>
      </c>
      <c r="C32" s="89"/>
      <c r="D32" s="90">
        <v>4.9400000000000004</v>
      </c>
      <c r="E32" s="90">
        <v>0.52</v>
      </c>
      <c r="F32" s="90">
        <v>31.98</v>
      </c>
      <c r="G32" s="125">
        <v>152.38999999999999</v>
      </c>
      <c r="HR32" s="12"/>
      <c r="HS32" s="6">
        <f>[1]основа!AM47</f>
        <v>42551</v>
      </c>
    </row>
    <row r="33" spans="1:227" ht="15" customHeight="1" x14ac:dyDescent="0.2">
      <c r="A33" s="133" t="s">
        <v>72</v>
      </c>
      <c r="B33" s="107">
        <v>70</v>
      </c>
      <c r="C33" s="115"/>
      <c r="D33" s="90">
        <v>4.2699999999999996</v>
      </c>
      <c r="E33" s="90">
        <v>0.84</v>
      </c>
      <c r="F33" s="90">
        <v>27.93</v>
      </c>
      <c r="G33" s="125">
        <v>136.36000000000001</v>
      </c>
      <c r="HR33" s="12"/>
      <c r="HS33" s="6"/>
    </row>
    <row r="34" spans="1:227" ht="15" customHeight="1" x14ac:dyDescent="0.2">
      <c r="A34" s="18" t="s">
        <v>19</v>
      </c>
      <c r="B34" s="26"/>
      <c r="C34" s="27"/>
      <c r="D34" s="28">
        <f>D28+D29+D30+D31+D32+D33</f>
        <v>58.19</v>
      </c>
      <c r="E34" s="28">
        <f t="shared" ref="E34:G34" si="3">E28+E29+E30+E31+E32+E33</f>
        <v>53.010000000000012</v>
      </c>
      <c r="F34" s="28">
        <f t="shared" si="3"/>
        <v>154.66</v>
      </c>
      <c r="G34" s="28">
        <f t="shared" si="3"/>
        <v>1002.13</v>
      </c>
      <c r="HR34" s="12"/>
      <c r="HS34" s="6">
        <f>[1]основа!AM50</f>
        <v>42551</v>
      </c>
    </row>
    <row r="35" spans="1:227" ht="15" customHeight="1" x14ac:dyDescent="0.2">
      <c r="A35" s="18"/>
      <c r="B35" s="26"/>
      <c r="C35" s="27"/>
      <c r="D35" s="30"/>
      <c r="E35" s="28"/>
      <c r="F35" s="30"/>
      <c r="G35" s="30"/>
      <c r="HR35" s="12"/>
      <c r="HS35" s="6">
        <f>[1]основа!AM51</f>
        <v>42551</v>
      </c>
    </row>
    <row r="36" spans="1:227" ht="15" customHeight="1" x14ac:dyDescent="0.2">
      <c r="A36" s="18" t="s">
        <v>20</v>
      </c>
      <c r="B36" s="26"/>
      <c r="C36" s="27"/>
      <c r="D36" s="30"/>
      <c r="E36" s="30"/>
      <c r="F36" s="30"/>
      <c r="G36" s="30"/>
      <c r="HR36" s="12"/>
      <c r="HS36" s="6">
        <f>[1]основа!AM52</f>
        <v>42551</v>
      </c>
    </row>
    <row r="37" spans="1:227" ht="15" customHeight="1" x14ac:dyDescent="0.2">
      <c r="A37" s="133" t="s">
        <v>361</v>
      </c>
      <c r="B37" s="126">
        <v>90</v>
      </c>
      <c r="C37" s="127"/>
      <c r="D37" s="130">
        <v>5.56</v>
      </c>
      <c r="E37" s="130">
        <v>6.61</v>
      </c>
      <c r="F37" s="130">
        <v>39</v>
      </c>
      <c r="G37" s="130">
        <v>238.4</v>
      </c>
      <c r="HR37" s="12"/>
      <c r="HS37" s="6">
        <f>[1]основа!AM53</f>
        <v>42551</v>
      </c>
    </row>
    <row r="38" spans="1:227" ht="15" customHeight="1" x14ac:dyDescent="0.2">
      <c r="A38" s="133" t="s">
        <v>351</v>
      </c>
      <c r="B38" s="126">
        <v>200</v>
      </c>
      <c r="C38" s="124" t="s">
        <v>373</v>
      </c>
      <c r="D38" s="125">
        <v>5.8</v>
      </c>
      <c r="E38" s="125">
        <v>5</v>
      </c>
      <c r="F38" s="125">
        <v>8</v>
      </c>
      <c r="G38" s="125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11.36</v>
      </c>
      <c r="E39" s="28">
        <f>E37+E38</f>
        <v>11.61</v>
      </c>
      <c r="F39" s="28">
        <f>F37+F38</f>
        <v>47</v>
      </c>
      <c r="G39" s="28">
        <f>G37+G38</f>
        <v>338.4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D10+D20+D25+D34+D39</f>
        <v>151.89999999999998</v>
      </c>
      <c r="E41" s="28">
        <f>E10+E20+E25+E34+E39</f>
        <v>159.01</v>
      </c>
      <c r="F41" s="28">
        <f>F10+F20+F25+F34+F39</f>
        <v>480.45999999999992</v>
      </c>
      <c r="G41" s="28">
        <f>G10+G20+G25+G34+G39</f>
        <v>3616.8300000000004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6"/>
      <c r="G44" s="187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C1:G5 A2:B5 A23:B24 A37:B38 A30:B32 A1:G1 A25:G27 A34:G36 A39:G49 A10:B13 A17:B19 A20:G22 A33 A7:B7 B10:G12">
    <cfRule type="cellIs" dxfId="1119" priority="705" operator="equal">
      <formula>0</formula>
    </cfRule>
  </conditionalFormatting>
  <conditionalFormatting sqref="A44:A46">
    <cfRule type="cellIs" dxfId="1118" priority="703" operator="equal">
      <formula>0</formula>
    </cfRule>
  </conditionalFormatting>
  <conditionalFormatting sqref="A17:B19 A23:B24 A13:B13 A37:B38 A30:B32 A25:G27 A34:G36 A20:G22 A33 A10:G12">
    <cfRule type="cellIs" dxfId="1117" priority="702" stopIfTrue="1" operator="equal">
      <formula>0</formula>
    </cfRule>
  </conditionalFormatting>
  <conditionalFormatting sqref="E44:G46">
    <cfRule type="cellIs" dxfId="1116" priority="559" operator="equal">
      <formula>0</formula>
    </cfRule>
  </conditionalFormatting>
  <conditionalFormatting sqref="E44:F44">
    <cfRule type="cellIs" dxfId="1115" priority="558" operator="equal">
      <formula>0</formula>
    </cfRule>
  </conditionalFormatting>
  <conditionalFormatting sqref="E46:F46">
    <cfRule type="cellIs" dxfId="1114" priority="557" operator="equal">
      <formula>0</formula>
    </cfRule>
  </conditionalFormatting>
  <conditionalFormatting sqref="E44:G46">
    <cfRule type="cellIs" dxfId="1113" priority="556" operator="equal">
      <formula>0</formula>
    </cfRule>
  </conditionalFormatting>
  <conditionalFormatting sqref="E44:F44">
    <cfRule type="cellIs" dxfId="1112" priority="555" operator="equal">
      <formula>0</formula>
    </cfRule>
  </conditionalFormatting>
  <conditionalFormatting sqref="E46:F46">
    <cfRule type="cellIs" dxfId="1111" priority="554" operator="equal">
      <formula>0</formula>
    </cfRule>
  </conditionalFormatting>
  <conditionalFormatting sqref="E44:G46">
    <cfRule type="cellIs" dxfId="1110" priority="553" operator="equal">
      <formula>0</formula>
    </cfRule>
  </conditionalFormatting>
  <conditionalFormatting sqref="E44:F44">
    <cfRule type="cellIs" dxfId="1109" priority="552" operator="equal">
      <formula>0</formula>
    </cfRule>
  </conditionalFormatting>
  <conditionalFormatting sqref="E46:F46">
    <cfRule type="cellIs" dxfId="1108" priority="551" operator="equal">
      <formula>0</formula>
    </cfRule>
  </conditionalFormatting>
  <conditionalFormatting sqref="A37">
    <cfRule type="cellIs" dxfId="1107" priority="415" stopIfTrue="1" operator="equal">
      <formula>0</formula>
    </cfRule>
  </conditionalFormatting>
  <conditionalFormatting sqref="C23:G23 A37:G37">
    <cfRule type="expression" dxfId="1106" priority="423" stopIfTrue="1">
      <formula>$IK24&lt;$IJ$1</formula>
    </cfRule>
  </conditionalFormatting>
  <conditionalFormatting sqref="B37">
    <cfRule type="cellIs" dxfId="1105" priority="414" stopIfTrue="1" operator="equal">
      <formula>0</formula>
    </cfRule>
  </conditionalFormatting>
  <conditionalFormatting sqref="A1:G1 A18:B19 A22:G22 A24:B24 A32:B32 A33 A10:G10">
    <cfRule type="expression" dxfId="1104" priority="313" stopIfTrue="1">
      <formula>#REF!&lt;#REF!</formula>
    </cfRule>
  </conditionalFormatting>
  <conditionalFormatting sqref="C17:G17">
    <cfRule type="cellIs" dxfId="1103" priority="295" stopIfTrue="1" operator="equal">
      <formula>0</formula>
    </cfRule>
  </conditionalFormatting>
  <conditionalFormatting sqref="C17:G17">
    <cfRule type="cellIs" dxfId="1102" priority="297" operator="equal">
      <formula>0</formula>
    </cfRule>
  </conditionalFormatting>
  <conditionalFormatting sqref="C17:G17">
    <cfRule type="cellIs" dxfId="1101" priority="296" stopIfTrue="1" operator="equal">
      <formula>0</formula>
    </cfRule>
  </conditionalFormatting>
  <conditionalFormatting sqref="C23:G23">
    <cfRule type="cellIs" dxfId="1100" priority="288" operator="equal">
      <formula>0</formula>
    </cfRule>
  </conditionalFormatting>
  <conditionalFormatting sqref="C23:G23">
    <cfRule type="cellIs" dxfId="1099" priority="287" stopIfTrue="1" operator="equal">
      <formula>0</formula>
    </cfRule>
  </conditionalFormatting>
  <conditionalFormatting sqref="C23:G23">
    <cfRule type="cellIs" dxfId="1098" priority="285" stopIfTrue="1" operator="equal">
      <formula>0</formula>
    </cfRule>
  </conditionalFormatting>
  <conditionalFormatting sqref="C23:G23">
    <cfRule type="cellIs" dxfId="1097" priority="284" operator="equal">
      <formula>0</formula>
    </cfRule>
  </conditionalFormatting>
  <conditionalFormatting sqref="C23:G23">
    <cfRule type="cellIs" dxfId="1096" priority="283" stopIfTrue="1" operator="equal">
      <formula>0</formula>
    </cfRule>
  </conditionalFormatting>
  <conditionalFormatting sqref="C23:G23">
    <cfRule type="cellIs" dxfId="1095" priority="282" stopIfTrue="1" operator="equal">
      <formula>0</formula>
    </cfRule>
  </conditionalFormatting>
  <conditionalFormatting sqref="C23:G23">
    <cfRule type="cellIs" dxfId="1094" priority="281" stopIfTrue="1" operator="equal">
      <formula>0</formula>
    </cfRule>
  </conditionalFormatting>
  <conditionalFormatting sqref="C38:G38">
    <cfRule type="cellIs" dxfId="1093" priority="216" stopIfTrue="1" operator="equal">
      <formula>0</formula>
    </cfRule>
  </conditionalFormatting>
  <conditionalFormatting sqref="C37:G37">
    <cfRule type="cellIs" dxfId="1092" priority="222" operator="equal">
      <formula>0</formula>
    </cfRule>
  </conditionalFormatting>
  <conditionalFormatting sqref="C37:G37">
    <cfRule type="cellIs" dxfId="1091" priority="221" stopIfTrue="1" operator="equal">
      <formula>0</formula>
    </cfRule>
  </conditionalFormatting>
  <conditionalFormatting sqref="C37:G37">
    <cfRule type="cellIs" dxfId="1090" priority="219" stopIfTrue="1" operator="equal">
      <formula>0</formula>
    </cfRule>
  </conditionalFormatting>
  <conditionalFormatting sqref="C38:G38">
    <cfRule type="cellIs" dxfId="1089" priority="217" operator="equal">
      <formula>0</formula>
    </cfRule>
  </conditionalFormatting>
  <conditionalFormatting sqref="C38:G38">
    <cfRule type="expression" dxfId="1088" priority="218" stopIfTrue="1">
      <formula>#REF!&lt;$IJ$1</formula>
    </cfRule>
  </conditionalFormatting>
  <conditionalFormatting sqref="A13:B13 A11:G12 A17:G17 A23:B23 A31:B31 A30:G30 A25:G27 A34:G36 A39:G41 A20:G21">
    <cfRule type="expression" dxfId="1087" priority="2590" stopIfTrue="1">
      <formula>$IK12&lt;#REF!</formula>
    </cfRule>
  </conditionalFormatting>
  <conditionalFormatting sqref="A1">
    <cfRule type="expression" dxfId="1086" priority="2614" stopIfTrue="1">
      <formula>#REF!&lt;#REF!</formula>
    </cfRule>
  </conditionalFormatting>
  <conditionalFormatting sqref="C30:G30">
    <cfRule type="cellIs" dxfId="1085" priority="173" stopIfTrue="1" operator="equal">
      <formula>0</formula>
    </cfRule>
  </conditionalFormatting>
  <conditionalFormatting sqref="C30:G30">
    <cfRule type="cellIs" dxfId="1084" priority="174" operator="equal">
      <formula>0</formula>
    </cfRule>
  </conditionalFormatting>
  <conditionalFormatting sqref="A28:B28">
    <cfRule type="cellIs" dxfId="1083" priority="148" operator="equal">
      <formula>0</formula>
    </cfRule>
  </conditionalFormatting>
  <conditionalFormatting sqref="A28:B28">
    <cfRule type="cellIs" dxfId="1082" priority="147" stopIfTrue="1" operator="equal">
      <formula>0</formula>
    </cfRule>
  </conditionalFormatting>
  <conditionalFormatting sqref="A28:B28">
    <cfRule type="expression" dxfId="1081" priority="149" stopIfTrue="1">
      <formula>$IK29&lt;#REF!</formula>
    </cfRule>
  </conditionalFormatting>
  <conditionalFormatting sqref="C7:G7">
    <cfRule type="cellIs" dxfId="1080" priority="142" operator="equal">
      <formula>0</formula>
    </cfRule>
  </conditionalFormatting>
  <conditionalFormatting sqref="C7:G7">
    <cfRule type="cellIs" dxfId="1079" priority="141" stopIfTrue="1" operator="equal">
      <formula>0</formula>
    </cfRule>
  </conditionalFormatting>
  <conditionalFormatting sqref="C7:G7">
    <cfRule type="expression" dxfId="1078" priority="143" stopIfTrue="1">
      <formula>#REF!&lt;#REF!</formula>
    </cfRule>
  </conditionalFormatting>
  <conditionalFormatting sqref="C13:G13">
    <cfRule type="cellIs" dxfId="1077" priority="132" operator="equal">
      <formula>0</formula>
    </cfRule>
  </conditionalFormatting>
  <conditionalFormatting sqref="C13:G13">
    <cfRule type="cellIs" dxfId="1076" priority="131" stopIfTrue="1" operator="equal">
      <formula>0</formula>
    </cfRule>
  </conditionalFormatting>
  <conditionalFormatting sqref="C13:G13">
    <cfRule type="expression" dxfId="1075" priority="133" stopIfTrue="1">
      <formula>$IK14&lt;#REF!</formula>
    </cfRule>
  </conditionalFormatting>
  <conditionalFormatting sqref="C18">
    <cfRule type="cellIs" dxfId="1074" priority="109" operator="equal">
      <formula>0</formula>
    </cfRule>
  </conditionalFormatting>
  <conditionalFormatting sqref="C18">
    <cfRule type="cellIs" dxfId="1073" priority="108" stopIfTrue="1" operator="equal">
      <formula>0</formula>
    </cfRule>
  </conditionalFormatting>
  <conditionalFormatting sqref="D18:G18">
    <cfRule type="cellIs" dxfId="1072" priority="107" operator="equal">
      <formula>0</formula>
    </cfRule>
  </conditionalFormatting>
  <conditionalFormatting sqref="D18:G18">
    <cfRule type="cellIs" dxfId="1071" priority="106" stopIfTrue="1" operator="equal">
      <formula>0</formula>
    </cfRule>
  </conditionalFormatting>
  <conditionalFormatting sqref="C18">
    <cfRule type="expression" dxfId="1070" priority="110" stopIfTrue="1">
      <formula>#REF!&lt;#REF!</formula>
    </cfRule>
  </conditionalFormatting>
  <conditionalFormatting sqref="D18:G18">
    <cfRule type="expression" dxfId="1069" priority="111" stopIfTrue="1">
      <formula>#REF!&lt;#REF!</formula>
    </cfRule>
  </conditionalFormatting>
  <conditionalFormatting sqref="D19:G19">
    <cfRule type="cellIs" dxfId="1068" priority="93" stopIfTrue="1" operator="equal">
      <formula>0</formula>
    </cfRule>
  </conditionalFormatting>
  <conditionalFormatting sqref="D19:G19">
    <cfRule type="cellIs" dxfId="1067" priority="96" operator="equal">
      <formula>0</formula>
    </cfRule>
  </conditionalFormatting>
  <conditionalFormatting sqref="D19:G19">
    <cfRule type="cellIs" dxfId="1066" priority="95" stopIfTrue="1" operator="equal">
      <formula>0</formula>
    </cfRule>
  </conditionalFormatting>
  <conditionalFormatting sqref="D19:G19">
    <cfRule type="cellIs" dxfId="1065" priority="94" stopIfTrue="1" operator="equal">
      <formula>0</formula>
    </cfRule>
  </conditionalFormatting>
  <conditionalFormatting sqref="C19">
    <cfRule type="cellIs" dxfId="1064" priority="104" operator="equal">
      <formula>0</formula>
    </cfRule>
  </conditionalFormatting>
  <conditionalFormatting sqref="C19">
    <cfRule type="cellIs" dxfId="1063" priority="103" stopIfTrue="1" operator="equal">
      <formula>0</formula>
    </cfRule>
  </conditionalFormatting>
  <conditionalFormatting sqref="C19:G19">
    <cfRule type="expression" dxfId="1062" priority="105" stopIfTrue="1">
      <formula>#REF!&lt;#REF!</formula>
    </cfRule>
  </conditionalFormatting>
  <conditionalFormatting sqref="D19:G19">
    <cfRule type="cellIs" dxfId="1061" priority="101" operator="equal">
      <formula>0</formula>
    </cfRule>
  </conditionalFormatting>
  <conditionalFormatting sqref="D19:G19">
    <cfRule type="cellIs" dxfId="1060" priority="100" stopIfTrue="1" operator="equal">
      <formula>0</formula>
    </cfRule>
  </conditionalFormatting>
  <conditionalFormatting sqref="D19:G19">
    <cfRule type="cellIs" dxfId="1059" priority="99" stopIfTrue="1" operator="equal">
      <formula>0</formula>
    </cfRule>
  </conditionalFormatting>
  <conditionalFormatting sqref="D19:G19">
    <cfRule type="cellIs" dxfId="1058" priority="97" stopIfTrue="1" operator="equal">
      <formula>0</formula>
    </cfRule>
  </conditionalFormatting>
  <conditionalFormatting sqref="D19:G19">
    <cfRule type="cellIs" dxfId="1057" priority="98" stopIfTrue="1" operator="equal">
      <formula>0</formula>
    </cfRule>
  </conditionalFormatting>
  <conditionalFormatting sqref="D19:G19">
    <cfRule type="expression" dxfId="1056" priority="102" stopIfTrue="1">
      <formula>#REF!&lt;#REF!</formula>
    </cfRule>
  </conditionalFormatting>
  <conditionalFormatting sqref="C24:G24">
    <cfRule type="cellIs" dxfId="1055" priority="91" operator="equal">
      <formula>0</formula>
    </cfRule>
  </conditionalFormatting>
  <conditionalFormatting sqref="C24:G24">
    <cfRule type="cellIs" dxfId="1054" priority="90" stopIfTrue="1" operator="equal">
      <formula>0</formula>
    </cfRule>
  </conditionalFormatting>
  <conditionalFormatting sqref="C24:G24">
    <cfRule type="cellIs" dxfId="1053" priority="89" stopIfTrue="1" operator="equal">
      <formula>0</formula>
    </cfRule>
  </conditionalFormatting>
  <conditionalFormatting sqref="C24:G24">
    <cfRule type="expression" dxfId="1052" priority="92" stopIfTrue="1">
      <formula>#REF!&lt;#REF!</formula>
    </cfRule>
  </conditionalFormatting>
  <conditionalFormatting sqref="C28:G28">
    <cfRule type="cellIs" dxfId="1051" priority="86" stopIfTrue="1" operator="equal">
      <formula>0</formula>
    </cfRule>
  </conditionalFormatting>
  <conditionalFormatting sqref="C28:G28">
    <cfRule type="cellIs" dxfId="1050" priority="87" operator="equal">
      <formula>0</formula>
    </cfRule>
  </conditionalFormatting>
  <conditionalFormatting sqref="C28:G28">
    <cfRule type="expression" dxfId="1049" priority="88" stopIfTrue="1">
      <formula>$IK29&lt;#REF!</formula>
    </cfRule>
  </conditionalFormatting>
  <conditionalFormatting sqref="C31:G31">
    <cfRule type="cellIs" dxfId="1048" priority="84" operator="equal">
      <formula>0</formula>
    </cfRule>
  </conditionalFormatting>
  <conditionalFormatting sqref="C31:G31">
    <cfRule type="cellIs" dxfId="1047" priority="83" stopIfTrue="1" operator="equal">
      <formula>0</formula>
    </cfRule>
  </conditionalFormatting>
  <conditionalFormatting sqref="C31:G31">
    <cfRule type="expression" dxfId="1046" priority="85" stopIfTrue="1">
      <formula>$IK32&lt;#REF!</formula>
    </cfRule>
  </conditionalFormatting>
  <conditionalFormatting sqref="D32:G32">
    <cfRule type="cellIs" dxfId="1045" priority="65" stopIfTrue="1" operator="equal">
      <formula>0</formula>
    </cfRule>
  </conditionalFormatting>
  <conditionalFormatting sqref="D32:G32">
    <cfRule type="cellIs" dxfId="1044" priority="64" stopIfTrue="1" operator="equal">
      <formula>0</formula>
    </cfRule>
  </conditionalFormatting>
  <conditionalFormatting sqref="D32:G32">
    <cfRule type="cellIs" dxfId="1043" priority="67" operator="equal">
      <formula>0</formula>
    </cfRule>
  </conditionalFormatting>
  <conditionalFormatting sqref="D32:G32">
    <cfRule type="cellIs" dxfId="1042" priority="66" stopIfTrue="1" operator="equal">
      <formula>0</formula>
    </cfRule>
  </conditionalFormatting>
  <conditionalFormatting sqref="C32">
    <cfRule type="cellIs" dxfId="1041" priority="75" operator="equal">
      <formula>0</formula>
    </cfRule>
  </conditionalFormatting>
  <conditionalFormatting sqref="C32">
    <cfRule type="cellIs" dxfId="1040" priority="74" stopIfTrue="1" operator="equal">
      <formula>0</formula>
    </cfRule>
  </conditionalFormatting>
  <conditionalFormatting sqref="C32:G32">
    <cfRule type="expression" dxfId="1039" priority="76" stopIfTrue="1">
      <formula>#REF!&lt;#REF!</formula>
    </cfRule>
  </conditionalFormatting>
  <conditionalFormatting sqref="D32:G32">
    <cfRule type="cellIs" dxfId="1038" priority="72" operator="equal">
      <formula>0</formula>
    </cfRule>
  </conditionalFormatting>
  <conditionalFormatting sqref="D32:G32">
    <cfRule type="cellIs" dxfId="1037" priority="71" stopIfTrue="1" operator="equal">
      <formula>0</formula>
    </cfRule>
  </conditionalFormatting>
  <conditionalFormatting sqref="D32:G32">
    <cfRule type="cellIs" dxfId="1036" priority="70" stopIfTrue="1" operator="equal">
      <formula>0</formula>
    </cfRule>
  </conditionalFormatting>
  <conditionalFormatting sqref="D32:G32">
    <cfRule type="cellIs" dxfId="1035" priority="68" stopIfTrue="1" operator="equal">
      <formula>0</formula>
    </cfRule>
  </conditionalFormatting>
  <conditionalFormatting sqref="D32:G32">
    <cfRule type="cellIs" dxfId="1034" priority="69" stopIfTrue="1" operator="equal">
      <formula>0</formula>
    </cfRule>
  </conditionalFormatting>
  <conditionalFormatting sqref="D32:G32">
    <cfRule type="expression" dxfId="1033" priority="73" stopIfTrue="1">
      <formula>#REF!&lt;#REF!</formula>
    </cfRule>
  </conditionalFormatting>
  <conditionalFormatting sqref="A38:B38">
    <cfRule type="expression" dxfId="1032" priority="4653" stopIfTrue="1">
      <formula>#REF!&lt;#REF!</formula>
    </cfRule>
  </conditionalFormatting>
  <conditionalFormatting sqref="A16:B16">
    <cfRule type="cellIs" dxfId="1031" priority="57" operator="equal">
      <formula>0</formula>
    </cfRule>
  </conditionalFormatting>
  <conditionalFormatting sqref="A16:B16">
    <cfRule type="cellIs" dxfId="1030" priority="56" stopIfTrue="1" operator="equal">
      <formula>0</formula>
    </cfRule>
  </conditionalFormatting>
  <conditionalFormatting sqref="C16:G16">
    <cfRule type="cellIs" dxfId="1029" priority="55" operator="equal">
      <formula>0</formula>
    </cfRule>
  </conditionalFormatting>
  <conditionalFormatting sqref="C16:G16">
    <cfRule type="cellIs" dxfId="1028" priority="54" stopIfTrue="1" operator="equal">
      <formula>0</formula>
    </cfRule>
  </conditionalFormatting>
  <conditionalFormatting sqref="A16:G16">
    <cfRule type="expression" dxfId="1027" priority="58" stopIfTrue="1">
      <formula>$IK18&lt;#REF!</formula>
    </cfRule>
  </conditionalFormatting>
  <conditionalFormatting sqref="A15:G15">
    <cfRule type="cellIs" dxfId="1026" priority="52" operator="equal">
      <formula>0</formula>
    </cfRule>
  </conditionalFormatting>
  <conditionalFormatting sqref="A15:G15">
    <cfRule type="cellIs" dxfId="1025" priority="51" stopIfTrue="1" operator="equal">
      <formula>0</formula>
    </cfRule>
  </conditionalFormatting>
  <conditionalFormatting sqref="A15:G15">
    <cfRule type="expression" dxfId="1024" priority="53" stopIfTrue="1">
      <formula>$IK16&lt;#REF!</formula>
    </cfRule>
  </conditionalFormatting>
  <conditionalFormatting sqref="B33">
    <cfRule type="cellIs" dxfId="1023" priority="49" operator="equal">
      <formula>0</formula>
    </cfRule>
  </conditionalFormatting>
  <conditionalFormatting sqref="B33">
    <cfRule type="cellIs" dxfId="1022" priority="48" stopIfTrue="1" operator="equal">
      <formula>0</formula>
    </cfRule>
  </conditionalFormatting>
  <conditionalFormatting sqref="B33">
    <cfRule type="expression" dxfId="1021" priority="50" stopIfTrue="1">
      <formula>#REF!&lt;#REF!</formula>
    </cfRule>
  </conditionalFormatting>
  <conditionalFormatting sqref="C33">
    <cfRule type="cellIs" dxfId="1020" priority="44" stopIfTrue="1" operator="equal">
      <formula>0</formula>
    </cfRule>
  </conditionalFormatting>
  <conditionalFormatting sqref="C33">
    <cfRule type="cellIs" dxfId="1019" priority="45" operator="equal">
      <formula>0</formula>
    </cfRule>
  </conditionalFormatting>
  <conditionalFormatting sqref="D33:G33">
    <cfRule type="cellIs" dxfId="1018" priority="43" operator="equal">
      <formula>0</formula>
    </cfRule>
  </conditionalFormatting>
  <conditionalFormatting sqref="D33:G33">
    <cfRule type="cellIs" dxfId="1017" priority="42" stopIfTrue="1" operator="equal">
      <formula>0</formula>
    </cfRule>
  </conditionalFormatting>
  <conditionalFormatting sqref="C33">
    <cfRule type="expression" dxfId="1016" priority="46" stopIfTrue="1">
      <formula>#REF!&lt;#REF!</formula>
    </cfRule>
  </conditionalFormatting>
  <conditionalFormatting sqref="D33:G33">
    <cfRule type="expression" dxfId="1015" priority="47" stopIfTrue="1">
      <formula>#REF!&lt;#REF!</formula>
    </cfRule>
  </conditionalFormatting>
  <conditionalFormatting sqref="C8:G8">
    <cfRule type="cellIs" dxfId="1014" priority="37" stopIfTrue="1" operator="equal">
      <formula>0</formula>
    </cfRule>
  </conditionalFormatting>
  <conditionalFormatting sqref="A8:B8">
    <cfRule type="cellIs" dxfId="1013" priority="40" operator="equal">
      <formula>0</formula>
    </cfRule>
  </conditionalFormatting>
  <conditionalFormatting sqref="A8:B8">
    <cfRule type="cellIs" dxfId="1012" priority="39" stopIfTrue="1" operator="equal">
      <formula>0</formula>
    </cfRule>
  </conditionalFormatting>
  <conditionalFormatting sqref="C8:G8">
    <cfRule type="cellIs" dxfId="1011" priority="38" operator="equal">
      <formula>0</formula>
    </cfRule>
  </conditionalFormatting>
  <conditionalFormatting sqref="A8:G8">
    <cfRule type="expression" dxfId="1010" priority="41" stopIfTrue="1">
      <formula>$IK9&lt;#REF!</formula>
    </cfRule>
  </conditionalFormatting>
  <conditionalFormatting sqref="A9:G9">
    <cfRule type="cellIs" dxfId="1009" priority="35" operator="equal">
      <formula>0</formula>
    </cfRule>
  </conditionalFormatting>
  <conditionalFormatting sqref="A9:G9">
    <cfRule type="cellIs" dxfId="1008" priority="34" stopIfTrue="1" operator="equal">
      <formula>0</formula>
    </cfRule>
  </conditionalFormatting>
  <conditionalFormatting sqref="A9:G9">
    <cfRule type="expression" dxfId="1007" priority="36" stopIfTrue="1">
      <formula>#REF!&lt;#REF!</formula>
    </cfRule>
  </conditionalFormatting>
  <conditionalFormatting sqref="A6:B6">
    <cfRule type="cellIs" dxfId="1006" priority="31" operator="equal">
      <formula>0</formula>
    </cfRule>
  </conditionalFormatting>
  <conditionalFormatting sqref="A6:B6">
    <cfRule type="cellIs" dxfId="1005" priority="30" stopIfTrue="1" operator="equal">
      <formula>0</formula>
    </cfRule>
  </conditionalFormatting>
  <conditionalFormatting sqref="A6:B6">
    <cfRule type="expression" dxfId="1004" priority="32" stopIfTrue="1">
      <formula>#REF!&lt;#REF!</formula>
    </cfRule>
  </conditionalFormatting>
  <conditionalFormatting sqref="C6:G6">
    <cfRule type="cellIs" dxfId="1003" priority="26" stopIfTrue="1" operator="equal">
      <formula>0</formula>
    </cfRule>
  </conditionalFormatting>
  <conditionalFormatting sqref="C6:G6">
    <cfRule type="cellIs" dxfId="1002" priority="23" stopIfTrue="1" operator="equal">
      <formula>0</formula>
    </cfRule>
  </conditionalFormatting>
  <conditionalFormatting sqref="C6:G6">
    <cfRule type="cellIs" dxfId="1001" priority="22" stopIfTrue="1" operator="equal">
      <formula>0</formula>
    </cfRule>
  </conditionalFormatting>
  <conditionalFormatting sqref="C6:G6">
    <cfRule type="cellIs" dxfId="1000" priority="29" operator="equal">
      <formula>0</formula>
    </cfRule>
  </conditionalFormatting>
  <conditionalFormatting sqref="C6:G6">
    <cfRule type="cellIs" dxfId="999" priority="28" stopIfTrue="1" operator="equal">
      <formula>0</formula>
    </cfRule>
  </conditionalFormatting>
  <conditionalFormatting sqref="C6:G6">
    <cfRule type="cellIs" dxfId="998" priority="27" stopIfTrue="1" operator="equal">
      <formula>0</formula>
    </cfRule>
  </conditionalFormatting>
  <conditionalFormatting sqref="C6:G6">
    <cfRule type="cellIs" dxfId="997" priority="25" stopIfTrue="1" operator="equal">
      <formula>0</formula>
    </cfRule>
  </conditionalFormatting>
  <conditionalFormatting sqref="C6:G6">
    <cfRule type="cellIs" dxfId="996" priority="24" operator="equal">
      <formula>0</formula>
    </cfRule>
  </conditionalFormatting>
  <conditionalFormatting sqref="C6:G6">
    <cfRule type="cellIs" dxfId="995" priority="21" stopIfTrue="1" operator="equal">
      <formula>0</formula>
    </cfRule>
  </conditionalFormatting>
  <conditionalFormatting sqref="C6:G6">
    <cfRule type="expression" dxfId="994" priority="33" stopIfTrue="1">
      <formula>$IK8&lt;#REF!</formula>
    </cfRule>
  </conditionalFormatting>
  <conditionalFormatting sqref="A29:B29">
    <cfRule type="cellIs" dxfId="993" priority="19" operator="equal">
      <formula>0</formula>
    </cfRule>
  </conditionalFormatting>
  <conditionalFormatting sqref="A29:B29">
    <cfRule type="cellIs" dxfId="992" priority="18" stopIfTrue="1" operator="equal">
      <formula>0</formula>
    </cfRule>
  </conditionalFormatting>
  <conditionalFormatting sqref="C29:G29">
    <cfRule type="cellIs" dxfId="991" priority="16" stopIfTrue="1" operator="equal">
      <formula>0</formula>
    </cfRule>
  </conditionalFormatting>
  <conditionalFormatting sqref="C29:G29">
    <cfRule type="cellIs" dxfId="990" priority="17" operator="equal">
      <formula>0</formula>
    </cfRule>
  </conditionalFormatting>
  <conditionalFormatting sqref="A29:G29">
    <cfRule type="expression" dxfId="989" priority="20" stopIfTrue="1">
      <formula>$IK30&lt;#REF!</formula>
    </cfRule>
  </conditionalFormatting>
  <conditionalFormatting sqref="B14">
    <cfRule type="cellIs" dxfId="988" priority="13" operator="equal">
      <formula>0</formula>
    </cfRule>
  </conditionalFormatting>
  <conditionalFormatting sqref="B14">
    <cfRule type="cellIs" dxfId="987" priority="12" stopIfTrue="1" operator="equal">
      <formula>0</formula>
    </cfRule>
  </conditionalFormatting>
  <conditionalFormatting sqref="A14">
    <cfRule type="cellIs" dxfId="986" priority="11" operator="equal">
      <formula>0</formula>
    </cfRule>
  </conditionalFormatting>
  <conditionalFormatting sqref="A14">
    <cfRule type="cellIs" dxfId="985" priority="10" stopIfTrue="1" operator="equal">
      <formula>0</formula>
    </cfRule>
  </conditionalFormatting>
  <conditionalFormatting sqref="A14">
    <cfRule type="cellIs" dxfId="984" priority="9" stopIfTrue="1" operator="equal">
      <formula>0</formula>
    </cfRule>
  </conditionalFormatting>
  <conditionalFormatting sqref="A14">
    <cfRule type="cellIs" dxfId="983" priority="8" stopIfTrue="1" operator="equal">
      <formula>0</formula>
    </cfRule>
  </conditionalFormatting>
  <conditionalFormatting sqref="A14">
    <cfRule type="cellIs" dxfId="982" priority="7" stopIfTrue="1" operator="equal">
      <formula>0</formula>
    </cfRule>
  </conditionalFormatting>
  <conditionalFormatting sqref="A14">
    <cfRule type="cellIs" dxfId="981" priority="6" operator="equal">
      <formula>0</formula>
    </cfRule>
  </conditionalFormatting>
  <conditionalFormatting sqref="A14">
    <cfRule type="cellIs" dxfId="980" priority="5" stopIfTrue="1" operator="equal">
      <formula>0</formula>
    </cfRule>
  </conditionalFormatting>
  <conditionalFormatting sqref="A14">
    <cfRule type="cellIs" dxfId="979" priority="4" stopIfTrue="1" operator="equal">
      <formula>0</formula>
    </cfRule>
  </conditionalFormatting>
  <conditionalFormatting sqref="A14">
    <cfRule type="cellIs" dxfId="978" priority="3" stopIfTrue="1" operator="equal">
      <formula>0</formula>
    </cfRule>
  </conditionalFormatting>
  <conditionalFormatting sqref="C14:G14">
    <cfRule type="cellIs" dxfId="977" priority="2" operator="equal">
      <formula>0</formula>
    </cfRule>
  </conditionalFormatting>
  <conditionalFormatting sqref="C14:G14">
    <cfRule type="cellIs" dxfId="976" priority="1" stopIfTrue="1" operator="equal">
      <formula>0</formula>
    </cfRule>
  </conditionalFormatting>
  <conditionalFormatting sqref="B14:G14">
    <cfRule type="expression" dxfId="975" priority="14" stopIfTrue="1">
      <formula>$IK15&lt;#REF!</formula>
    </cfRule>
  </conditionalFormatting>
  <conditionalFormatting sqref="A14">
    <cfRule type="expression" dxfId="974" priority="15" stopIfTrue="1">
      <formula>$IK15&lt;#REF!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79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A30" sqref="A30"/>
    </sheetView>
  </sheetViews>
  <sheetFormatPr defaultColWidth="0" defaultRowHeight="12.75" x14ac:dyDescent="0.2"/>
  <cols>
    <col min="1" max="1" width="40.85546875" style="3" customWidth="1"/>
    <col min="2" max="2" width="12.140625" style="3" customWidth="1"/>
    <col min="3" max="3" width="8.14062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43.5" customHeight="1" x14ac:dyDescent="0.4">
      <c r="A1" s="190" t="s">
        <v>336</v>
      </c>
      <c r="B1" s="185"/>
      <c r="C1" s="185"/>
      <c r="D1" s="185"/>
      <c r="E1" s="185"/>
      <c r="F1" s="185"/>
      <c r="G1" s="185"/>
    </row>
    <row r="2" spans="1:227" ht="21" customHeight="1" x14ac:dyDescent="0.25">
      <c r="A2" s="87" t="s">
        <v>335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R2" s="12"/>
      <c r="HS2" s="6">
        <f>[1]основа!AM5</f>
        <v>42551</v>
      </c>
    </row>
    <row r="3" spans="1:227" ht="15" customHeight="1" x14ac:dyDescent="0.2">
      <c r="A3" s="9"/>
      <c r="B3" s="132"/>
      <c r="C3" s="19"/>
      <c r="D3" s="34"/>
      <c r="E3" s="34"/>
      <c r="F3" s="34"/>
      <c r="G3" s="34"/>
      <c r="HR3" s="12"/>
      <c r="HS3" s="6">
        <f>[1]основа!AM6</f>
        <v>42551</v>
      </c>
    </row>
    <row r="4" spans="1:227" ht="15" customHeight="1" x14ac:dyDescent="0.2">
      <c r="A4" s="18" t="s">
        <v>10</v>
      </c>
      <c r="B4" s="19"/>
      <c r="C4" s="19"/>
      <c r="D4" s="19"/>
      <c r="E4" s="19"/>
      <c r="F4" s="19"/>
      <c r="G4" s="19"/>
      <c r="HR4" s="12"/>
      <c r="HS4" s="6">
        <f>[1]основа!AM7</f>
        <v>42551</v>
      </c>
    </row>
    <row r="5" spans="1:227" ht="15" customHeight="1" x14ac:dyDescent="0.2">
      <c r="A5" s="133" t="s">
        <v>75</v>
      </c>
      <c r="B5" s="126" t="s">
        <v>146</v>
      </c>
      <c r="C5" s="115" t="s">
        <v>365</v>
      </c>
      <c r="D5" s="116">
        <v>0.13</v>
      </c>
      <c r="E5" s="116">
        <v>6.15</v>
      </c>
      <c r="F5" s="116">
        <v>0.17</v>
      </c>
      <c r="G5" s="130">
        <v>56.55</v>
      </c>
      <c r="HR5" s="12"/>
      <c r="HS5" s="6"/>
    </row>
    <row r="6" spans="1:227" ht="25.5" customHeight="1" x14ac:dyDescent="0.2">
      <c r="A6" s="134" t="s">
        <v>464</v>
      </c>
      <c r="B6" s="126" t="s">
        <v>402</v>
      </c>
      <c r="C6" s="127" t="s">
        <v>367</v>
      </c>
      <c r="D6" s="130">
        <v>6.84</v>
      </c>
      <c r="E6" s="130">
        <v>11.04</v>
      </c>
      <c r="F6" s="130">
        <v>36.729999999999997</v>
      </c>
      <c r="G6" s="130">
        <v>273.64</v>
      </c>
      <c r="HR6" s="12"/>
      <c r="HS6" s="6">
        <f>[1]основа!AM9</f>
        <v>42551</v>
      </c>
    </row>
    <row r="7" spans="1:227" ht="15" customHeight="1" x14ac:dyDescent="0.2">
      <c r="A7" s="154" t="s">
        <v>479</v>
      </c>
      <c r="B7" s="155">
        <v>200</v>
      </c>
      <c r="C7" s="115" t="s">
        <v>480</v>
      </c>
      <c r="D7" s="116">
        <v>1.45</v>
      </c>
      <c r="E7" s="116">
        <v>1.6</v>
      </c>
      <c r="F7" s="116">
        <v>17.350000000000001</v>
      </c>
      <c r="G7" s="130">
        <v>89.6</v>
      </c>
      <c r="HR7" s="12"/>
      <c r="HS7" s="6">
        <f>[1]основа!AM11</f>
        <v>42551</v>
      </c>
    </row>
    <row r="8" spans="1:227" ht="15" customHeight="1" x14ac:dyDescent="0.2">
      <c r="A8" s="133" t="s">
        <v>269</v>
      </c>
      <c r="B8" s="107">
        <v>100</v>
      </c>
      <c r="C8" s="89">
        <v>0</v>
      </c>
      <c r="D8" s="90">
        <v>7.5</v>
      </c>
      <c r="E8" s="90">
        <v>2.9</v>
      </c>
      <c r="F8" s="90">
        <v>51.4</v>
      </c>
      <c r="G8" s="125">
        <v>261.7</v>
      </c>
      <c r="HR8" s="12"/>
      <c r="HS8" s="6">
        <f>[1]основа!AM12</f>
        <v>42551</v>
      </c>
    </row>
    <row r="9" spans="1:227" ht="15" customHeight="1" x14ac:dyDescent="0.2">
      <c r="A9" s="18" t="s">
        <v>11</v>
      </c>
      <c r="B9" s="26"/>
      <c r="C9" s="27"/>
      <c r="D9" s="28">
        <f>D5+D6+D7+D8</f>
        <v>15.92</v>
      </c>
      <c r="E9" s="28">
        <f t="shared" ref="E9:G9" si="0">E5+E6+E7+E8</f>
        <v>21.689999999999998</v>
      </c>
      <c r="F9" s="28">
        <f t="shared" si="0"/>
        <v>105.65</v>
      </c>
      <c r="G9" s="28">
        <f t="shared" si="0"/>
        <v>681.49</v>
      </c>
      <c r="HR9" s="12"/>
      <c r="HS9" s="6">
        <f>[1]основа!AM15</f>
        <v>42551</v>
      </c>
    </row>
    <row r="10" spans="1:227" ht="15" customHeight="1" x14ac:dyDescent="0.2">
      <c r="A10" s="18"/>
      <c r="B10" s="26"/>
      <c r="C10" s="27"/>
      <c r="D10" s="28"/>
      <c r="E10" s="28"/>
      <c r="F10" s="28"/>
      <c r="G10" s="28"/>
      <c r="HR10" s="12"/>
      <c r="HS10" s="6">
        <f>[1]основа!AM22</f>
        <v>42551</v>
      </c>
    </row>
    <row r="11" spans="1:227" ht="15" customHeight="1" x14ac:dyDescent="0.2">
      <c r="A11" s="18" t="s">
        <v>14</v>
      </c>
      <c r="B11" s="26"/>
      <c r="C11" s="27"/>
      <c r="D11" s="30"/>
      <c r="E11" s="30"/>
      <c r="F11" s="30"/>
      <c r="G11" s="30"/>
      <c r="HR11" s="12"/>
      <c r="HS11" s="6">
        <f>[1]основа!AM23</f>
        <v>42551</v>
      </c>
    </row>
    <row r="12" spans="1:227" ht="15" customHeight="1" x14ac:dyDescent="0.2">
      <c r="A12" s="134" t="s">
        <v>501</v>
      </c>
      <c r="B12" s="172">
        <v>100</v>
      </c>
      <c r="C12" s="124" t="s">
        <v>500</v>
      </c>
      <c r="D12" s="125">
        <v>1.67</v>
      </c>
      <c r="E12" s="125">
        <v>0.11</v>
      </c>
      <c r="F12" s="125">
        <v>21.07</v>
      </c>
      <c r="G12" s="125">
        <v>91.92</v>
      </c>
      <c r="HR12" s="12"/>
      <c r="HS12" s="6">
        <f>[1]основа!AM24</f>
        <v>42551</v>
      </c>
    </row>
    <row r="13" spans="1:227" ht="15" customHeight="1" x14ac:dyDescent="0.2">
      <c r="A13" s="133" t="s">
        <v>530</v>
      </c>
      <c r="B13" s="172">
        <v>300</v>
      </c>
      <c r="C13" s="124" t="s">
        <v>470</v>
      </c>
      <c r="D13" s="125">
        <v>3.54</v>
      </c>
      <c r="E13" s="125">
        <v>4.17</v>
      </c>
      <c r="F13" s="125">
        <v>27.91</v>
      </c>
      <c r="G13" s="125">
        <v>163.32</v>
      </c>
      <c r="HR13" s="12"/>
      <c r="HS13" s="6">
        <f>[1]основа!AM25</f>
        <v>42551</v>
      </c>
    </row>
    <row r="14" spans="1:227" ht="15" customHeight="1" x14ac:dyDescent="0.2">
      <c r="A14" s="133" t="s">
        <v>437</v>
      </c>
      <c r="B14" s="126" t="s">
        <v>155</v>
      </c>
      <c r="C14" s="127" t="s">
        <v>398</v>
      </c>
      <c r="D14" s="130">
        <v>10.58</v>
      </c>
      <c r="E14" s="130">
        <v>28.17</v>
      </c>
      <c r="F14" s="130">
        <v>2.56</v>
      </c>
      <c r="G14" s="130">
        <v>305</v>
      </c>
      <c r="HR14" s="12"/>
      <c r="HS14" s="6">
        <f>[1]основа!AM26</f>
        <v>42551</v>
      </c>
    </row>
    <row r="15" spans="1:227" ht="15" customHeight="1" x14ac:dyDescent="0.2">
      <c r="A15" s="133" t="s">
        <v>235</v>
      </c>
      <c r="B15" s="126">
        <v>200</v>
      </c>
      <c r="C15" s="89" t="s">
        <v>461</v>
      </c>
      <c r="D15" s="90">
        <v>7</v>
      </c>
      <c r="E15" s="90">
        <v>8.1999999999999993</v>
      </c>
      <c r="F15" s="90">
        <v>47</v>
      </c>
      <c r="G15" s="125">
        <v>294</v>
      </c>
      <c r="HR15" s="12"/>
      <c r="HS15" s="6">
        <f>[1]основа!AM27</f>
        <v>42551</v>
      </c>
    </row>
    <row r="16" spans="1:227" ht="15" customHeight="1" x14ac:dyDescent="0.2">
      <c r="A16" s="133" t="s">
        <v>483</v>
      </c>
      <c r="B16" s="126" t="s">
        <v>153</v>
      </c>
      <c r="C16" s="127" t="s">
        <v>484</v>
      </c>
      <c r="D16" s="130">
        <v>0.25</v>
      </c>
      <c r="E16" s="130">
        <v>0.1</v>
      </c>
      <c r="F16" s="130">
        <v>26.77</v>
      </c>
      <c r="G16" s="130">
        <v>110.75</v>
      </c>
      <c r="HR16" s="12"/>
      <c r="HS16" s="6">
        <f>[1]основа!AM28</f>
        <v>42551</v>
      </c>
    </row>
    <row r="17" spans="1:227" ht="15" customHeight="1" x14ac:dyDescent="0.2">
      <c r="A17" s="133" t="s">
        <v>72</v>
      </c>
      <c r="B17" s="126">
        <v>60</v>
      </c>
      <c r="C17" s="115"/>
      <c r="D17" s="90">
        <v>3.66</v>
      </c>
      <c r="E17" s="90">
        <v>0.72</v>
      </c>
      <c r="F17" s="90">
        <v>23.94</v>
      </c>
      <c r="G17" s="125">
        <v>116.88</v>
      </c>
      <c r="HR17" s="12"/>
      <c r="HS17" s="6">
        <f>[1]основа!AM29</f>
        <v>42551</v>
      </c>
    </row>
    <row r="18" spans="1:227" ht="15" customHeight="1" x14ac:dyDescent="0.2">
      <c r="A18" s="133" t="s">
        <v>73</v>
      </c>
      <c r="B18" s="126">
        <v>70</v>
      </c>
      <c r="C18" s="89"/>
      <c r="D18" s="90">
        <v>5.32</v>
      </c>
      <c r="E18" s="90">
        <v>0.56000000000000005</v>
      </c>
      <c r="F18" s="90">
        <v>34.44</v>
      </c>
      <c r="G18" s="125">
        <v>164.1</v>
      </c>
      <c r="HR18" s="12"/>
      <c r="HS18" s="6"/>
    </row>
    <row r="19" spans="1:227" ht="15" customHeight="1" x14ac:dyDescent="0.2">
      <c r="A19" s="18" t="s">
        <v>15</v>
      </c>
      <c r="B19" s="26"/>
      <c r="C19" s="27"/>
      <c r="D19" s="28">
        <f>D12+D13+D14+D15+D16+D17+D18</f>
        <v>32.019999999999996</v>
      </c>
      <c r="E19" s="28">
        <f t="shared" ref="E19:G19" si="1">E12+E13+E14+E15+E16+E17+E18</f>
        <v>42.030000000000008</v>
      </c>
      <c r="F19" s="28">
        <f t="shared" si="1"/>
        <v>183.69</v>
      </c>
      <c r="G19" s="28">
        <f t="shared" si="1"/>
        <v>1245.9699999999998</v>
      </c>
      <c r="HR19" s="12"/>
      <c r="HS19" s="6">
        <f>[1]основа!AM32</f>
        <v>42551</v>
      </c>
    </row>
    <row r="20" spans="1:227" ht="15" customHeight="1" x14ac:dyDescent="0.2">
      <c r="A20" s="18"/>
      <c r="B20" s="26"/>
      <c r="C20" s="27"/>
      <c r="D20" s="28"/>
      <c r="E20" s="28"/>
      <c r="F20" s="28"/>
      <c r="G20" s="28"/>
      <c r="HR20" s="12"/>
      <c r="HS20" s="6">
        <f>[1]основа!AM33</f>
        <v>42551</v>
      </c>
    </row>
    <row r="21" spans="1:227" ht="15" customHeight="1" x14ac:dyDescent="0.2">
      <c r="A21" s="18" t="s">
        <v>16</v>
      </c>
      <c r="B21" s="26"/>
      <c r="C21" s="27"/>
      <c r="D21" s="30"/>
      <c r="E21" s="30"/>
      <c r="F21" s="30"/>
      <c r="G21" s="30"/>
      <c r="HR21" s="12"/>
      <c r="HS21" s="6">
        <f>[1]основа!AM34</f>
        <v>42551</v>
      </c>
    </row>
    <row r="22" spans="1:227" ht="15" customHeight="1" x14ac:dyDescent="0.2">
      <c r="A22" s="133" t="s">
        <v>168</v>
      </c>
      <c r="B22" s="126" t="s">
        <v>153</v>
      </c>
      <c r="C22" s="124" t="s">
        <v>371</v>
      </c>
      <c r="D22" s="125">
        <v>1</v>
      </c>
      <c r="E22" s="125"/>
      <c r="F22" s="125">
        <v>20.2</v>
      </c>
      <c r="G22" s="125">
        <v>84.8</v>
      </c>
      <c r="HR22" s="12"/>
      <c r="HS22" s="6">
        <f>[1]основа!AM36</f>
        <v>42551</v>
      </c>
    </row>
    <row r="23" spans="1:227" ht="15" customHeight="1" x14ac:dyDescent="0.2">
      <c r="A23" s="133" t="s">
        <v>418</v>
      </c>
      <c r="B23" s="172">
        <v>150</v>
      </c>
      <c r="C23" s="124">
        <v>0</v>
      </c>
      <c r="D23" s="125">
        <v>0.8</v>
      </c>
      <c r="E23" s="125">
        <v>0.4</v>
      </c>
      <c r="F23" s="125">
        <v>8.1</v>
      </c>
      <c r="G23" s="125">
        <v>39.200000000000003</v>
      </c>
      <c r="HR23" s="12"/>
      <c r="HS23" s="6">
        <f>[1]основа!AM37</f>
        <v>42551</v>
      </c>
    </row>
    <row r="24" spans="1:227" ht="15" customHeight="1" x14ac:dyDescent="0.2">
      <c r="A24" s="18" t="s">
        <v>17</v>
      </c>
      <c r="B24" s="26"/>
      <c r="C24" s="27"/>
      <c r="D24" s="28">
        <f>D22+D23</f>
        <v>1.8</v>
      </c>
      <c r="E24" s="28">
        <f>E22+E23</f>
        <v>0.4</v>
      </c>
      <c r="F24" s="28">
        <f>F22+F23</f>
        <v>28.299999999999997</v>
      </c>
      <c r="G24" s="28">
        <f>G22+G23</f>
        <v>124</v>
      </c>
      <c r="HR24" s="12"/>
      <c r="HS24" s="6">
        <f>[1]основа!AM40</f>
        <v>42551</v>
      </c>
    </row>
    <row r="25" spans="1:227" ht="15" customHeight="1" x14ac:dyDescent="0.2">
      <c r="A25" s="18"/>
      <c r="B25" s="26"/>
      <c r="C25" s="27"/>
      <c r="D25" s="28"/>
      <c r="E25" s="28"/>
      <c r="F25" s="28"/>
      <c r="G25" s="28"/>
      <c r="HR25" s="12"/>
      <c r="HS25" s="6">
        <f>[1]основа!AM41</f>
        <v>42551</v>
      </c>
    </row>
    <row r="26" spans="1:227" ht="15" customHeight="1" x14ac:dyDescent="0.2">
      <c r="A26" s="18" t="s">
        <v>18</v>
      </c>
      <c r="B26" s="26"/>
      <c r="C26" s="27"/>
      <c r="D26" s="30"/>
      <c r="E26" s="30"/>
      <c r="F26" s="30"/>
      <c r="G26" s="30"/>
      <c r="HR26" s="12"/>
      <c r="HS26" s="6">
        <f>[1]основа!AM42</f>
        <v>42551</v>
      </c>
    </row>
    <row r="27" spans="1:227" ht="15" customHeight="1" x14ac:dyDescent="0.2">
      <c r="A27" s="134" t="s">
        <v>314</v>
      </c>
      <c r="B27" s="172">
        <v>100</v>
      </c>
      <c r="C27" s="122" t="s">
        <v>368</v>
      </c>
      <c r="D27" s="123">
        <v>0.45</v>
      </c>
      <c r="E27" s="123">
        <v>5.05</v>
      </c>
      <c r="F27" s="123">
        <v>1.75</v>
      </c>
      <c r="G27" s="131">
        <v>54.4</v>
      </c>
      <c r="HR27" s="12"/>
      <c r="HS27" s="6">
        <f>[1]основа!AM43</f>
        <v>42551</v>
      </c>
    </row>
    <row r="28" spans="1:227" ht="21.75" customHeight="1" x14ac:dyDescent="0.2">
      <c r="A28" s="134" t="s">
        <v>509</v>
      </c>
      <c r="B28" s="126" t="s">
        <v>439</v>
      </c>
      <c r="C28" s="127" t="s">
        <v>502</v>
      </c>
      <c r="D28" s="130">
        <v>10.27</v>
      </c>
      <c r="E28" s="130">
        <v>7.01</v>
      </c>
      <c r="F28" s="130">
        <v>17.760000000000002</v>
      </c>
      <c r="G28" s="130">
        <v>175.19</v>
      </c>
      <c r="HR28" s="12"/>
      <c r="HS28" s="6">
        <f>[1]основа!AM44</f>
        <v>42551</v>
      </c>
    </row>
    <row r="29" spans="1:227" ht="15" customHeight="1" x14ac:dyDescent="0.2">
      <c r="A29" s="133" t="s">
        <v>195</v>
      </c>
      <c r="B29" s="172">
        <v>200</v>
      </c>
      <c r="C29" s="89" t="s">
        <v>445</v>
      </c>
      <c r="D29" s="90">
        <v>5.13</v>
      </c>
      <c r="E29" s="90">
        <v>8</v>
      </c>
      <c r="F29" s="90">
        <v>22.75</v>
      </c>
      <c r="G29" s="125">
        <v>228.75</v>
      </c>
      <c r="HR29" s="12"/>
      <c r="HS29" s="6">
        <f>[1]основа!AM45</f>
        <v>42551</v>
      </c>
    </row>
    <row r="30" spans="1:227" ht="15" customHeight="1" x14ac:dyDescent="0.2">
      <c r="A30" s="133" t="s">
        <v>318</v>
      </c>
      <c r="B30" s="126" t="s">
        <v>333</v>
      </c>
      <c r="C30" s="89" t="s">
        <v>379</v>
      </c>
      <c r="D30" s="90">
        <v>0.13</v>
      </c>
      <c r="E30" s="90">
        <v>0.02</v>
      </c>
      <c r="F30" s="90">
        <v>15.2</v>
      </c>
      <c r="G30" s="125">
        <v>62</v>
      </c>
      <c r="HR30" s="12"/>
      <c r="HS30" s="6">
        <f>[1]основа!AM46</f>
        <v>42551</v>
      </c>
    </row>
    <row r="31" spans="1:227" ht="15" customHeight="1" x14ac:dyDescent="0.2">
      <c r="A31" s="133" t="s">
        <v>73</v>
      </c>
      <c r="B31" s="22">
        <v>75</v>
      </c>
      <c r="C31" s="89"/>
      <c r="D31" s="90">
        <v>5.7</v>
      </c>
      <c r="E31" s="90">
        <v>0.6</v>
      </c>
      <c r="F31" s="90">
        <v>36.9</v>
      </c>
      <c r="G31" s="125">
        <v>175.8</v>
      </c>
      <c r="HR31" s="12"/>
      <c r="HS31" s="6">
        <f>[1]основа!AM47</f>
        <v>42551</v>
      </c>
    </row>
    <row r="32" spans="1:227" ht="15" customHeight="1" x14ac:dyDescent="0.2">
      <c r="A32" s="133" t="s">
        <v>72</v>
      </c>
      <c r="B32" s="107">
        <v>70</v>
      </c>
      <c r="C32" s="115"/>
      <c r="D32" s="90">
        <v>4.2699999999999996</v>
      </c>
      <c r="E32" s="90">
        <v>0.84</v>
      </c>
      <c r="F32" s="90">
        <v>27.93</v>
      </c>
      <c r="G32" s="125">
        <v>136.36000000000001</v>
      </c>
      <c r="HR32" s="12"/>
      <c r="HS32" s="6"/>
    </row>
    <row r="33" spans="1:227" ht="15" customHeight="1" x14ac:dyDescent="0.2">
      <c r="A33" s="18" t="s">
        <v>19</v>
      </c>
      <c r="B33" s="26"/>
      <c r="C33" s="27"/>
      <c r="D33" s="28">
        <f>D27+D28+D29+D30+D31+D32</f>
        <v>25.95</v>
      </c>
      <c r="E33" s="28">
        <f t="shared" ref="E33:G33" si="2">E27+E28+E29+E30+E31+E32</f>
        <v>21.52</v>
      </c>
      <c r="F33" s="28">
        <f t="shared" si="2"/>
        <v>122.29000000000002</v>
      </c>
      <c r="G33" s="28">
        <f t="shared" si="2"/>
        <v>832.50000000000011</v>
      </c>
      <c r="HR33" s="12"/>
      <c r="HS33" s="6">
        <f>[1]основа!AM50</f>
        <v>42551</v>
      </c>
    </row>
    <row r="34" spans="1:227" ht="15" customHeight="1" x14ac:dyDescent="0.2">
      <c r="A34" s="18"/>
      <c r="B34" s="26"/>
      <c r="C34" s="27"/>
      <c r="D34" s="30"/>
      <c r="E34" s="28"/>
      <c r="F34" s="30"/>
      <c r="G34" s="30"/>
      <c r="HR34" s="12"/>
      <c r="HS34" s="6">
        <f>[1]основа!AM51</f>
        <v>42551</v>
      </c>
    </row>
    <row r="35" spans="1:227" ht="15" customHeight="1" x14ac:dyDescent="0.2">
      <c r="A35" s="18" t="s">
        <v>20</v>
      </c>
      <c r="B35" s="26"/>
      <c r="C35" s="27"/>
      <c r="D35" s="30"/>
      <c r="E35" s="30"/>
      <c r="F35" s="30"/>
      <c r="G35" s="30"/>
      <c r="HR35" s="12"/>
      <c r="HS35" s="6">
        <f>[1]основа!AM52</f>
        <v>42551</v>
      </c>
    </row>
    <row r="36" spans="1:227" ht="15" customHeight="1" x14ac:dyDescent="0.2">
      <c r="A36" s="133" t="s">
        <v>361</v>
      </c>
      <c r="B36" s="126">
        <v>90</v>
      </c>
      <c r="C36" s="127"/>
      <c r="D36" s="130">
        <v>3.48</v>
      </c>
      <c r="E36" s="130">
        <v>4.13</v>
      </c>
      <c r="F36" s="130">
        <v>24.4</v>
      </c>
      <c r="G36" s="130">
        <v>149</v>
      </c>
      <c r="HR36" s="12"/>
      <c r="HS36" s="6">
        <f>[1]основа!AM53</f>
        <v>42551</v>
      </c>
    </row>
    <row r="37" spans="1:227" ht="15" customHeight="1" x14ac:dyDescent="0.2">
      <c r="A37" s="133" t="s">
        <v>351</v>
      </c>
      <c r="B37" s="126">
        <v>200</v>
      </c>
      <c r="C37" s="124" t="s">
        <v>373</v>
      </c>
      <c r="D37" s="125">
        <v>5.8</v>
      </c>
      <c r="E37" s="125">
        <v>5</v>
      </c>
      <c r="F37" s="125">
        <v>8</v>
      </c>
      <c r="G37" s="125">
        <v>100</v>
      </c>
      <c r="HR37" s="12"/>
      <c r="HS37" s="6">
        <f>[1]основа!AM54</f>
        <v>42551</v>
      </c>
    </row>
    <row r="38" spans="1:227" ht="15" customHeight="1" x14ac:dyDescent="0.2">
      <c r="A38" s="18" t="s">
        <v>21</v>
      </c>
      <c r="B38" s="26"/>
      <c r="C38" s="27"/>
      <c r="D38" s="28">
        <f>D36+D37</f>
        <v>9.2799999999999994</v>
      </c>
      <c r="E38" s="28">
        <f t="shared" ref="E38:G38" si="3">E36+E37</f>
        <v>9.129999999999999</v>
      </c>
      <c r="F38" s="28">
        <f t="shared" si="3"/>
        <v>32.4</v>
      </c>
      <c r="G38" s="28">
        <f t="shared" si="3"/>
        <v>249</v>
      </c>
      <c r="HR38" s="12"/>
      <c r="HS38" s="6">
        <f>[1]основа!AM56</f>
        <v>42551</v>
      </c>
    </row>
    <row r="39" spans="1:227" ht="15" customHeight="1" x14ac:dyDescent="0.2">
      <c r="A39" s="18"/>
      <c r="B39" s="26"/>
      <c r="C39" s="27"/>
      <c r="D39" s="19"/>
      <c r="E39" s="19"/>
      <c r="F39" s="19"/>
      <c r="G39" s="19"/>
      <c r="HR39" s="12"/>
      <c r="HS39" s="6">
        <f>[1]основа!AM57</f>
        <v>42551</v>
      </c>
    </row>
    <row r="40" spans="1:227" ht="15" customHeight="1" x14ac:dyDescent="0.2">
      <c r="A40" s="18" t="s">
        <v>22</v>
      </c>
      <c r="B40" s="26"/>
      <c r="C40" s="27"/>
      <c r="D40" s="28">
        <f>D9+D19+D24+D33+D38</f>
        <v>84.97</v>
      </c>
      <c r="E40" s="28">
        <f t="shared" ref="E40:G40" si="4">E9+E19+E24+E33+E38</f>
        <v>94.77</v>
      </c>
      <c r="F40" s="28">
        <f t="shared" si="4"/>
        <v>472.33000000000004</v>
      </c>
      <c r="G40" s="28">
        <f t="shared" si="4"/>
        <v>3132.96</v>
      </c>
      <c r="HR40" s="12"/>
      <c r="HS40" s="6">
        <f>[1]основа!AM58</f>
        <v>42551</v>
      </c>
    </row>
    <row r="41" spans="1:227" ht="15" customHeight="1" x14ac:dyDescent="0.2">
      <c r="A41" s="33"/>
      <c r="B41" s="26"/>
      <c r="C41" s="27"/>
      <c r="D41" s="34"/>
      <c r="E41" s="34"/>
      <c r="F41" s="34"/>
      <c r="G41" s="34"/>
      <c r="HR41" s="12"/>
      <c r="HS41" s="6">
        <f>[1]основа!AM59</f>
        <v>42551</v>
      </c>
    </row>
    <row r="42" spans="1:227" ht="14.25" customHeight="1" x14ac:dyDescent="0.2">
      <c r="HR42" s="12"/>
      <c r="HS42" s="6">
        <f>[1]основа!AM60</f>
        <v>42551</v>
      </c>
    </row>
    <row r="43" spans="1:227" ht="18.75" x14ac:dyDescent="0.3">
      <c r="A43" s="35"/>
      <c r="E43" s="110"/>
      <c r="F43" s="186"/>
      <c r="G43" s="187"/>
      <c r="HR43" s="12"/>
      <c r="HS43" s="6">
        <f>[1]основа!AM70</f>
        <v>42551</v>
      </c>
    </row>
    <row r="44" spans="1:227" ht="18.75" x14ac:dyDescent="0.3">
      <c r="A44" s="35"/>
      <c r="HR44" s="12"/>
      <c r="HS44" s="6">
        <f>[1]основа!AM71</f>
        <v>42551</v>
      </c>
    </row>
    <row r="45" spans="1:227" ht="18.75" x14ac:dyDescent="0.3">
      <c r="A45" s="35"/>
      <c r="E45" s="110"/>
      <c r="F45" s="111"/>
      <c r="HR45" s="12"/>
      <c r="HS45" s="6">
        <f>[1]основа!AM72</f>
        <v>42551</v>
      </c>
    </row>
    <row r="46" spans="1:227" x14ac:dyDescent="0.2">
      <c r="HR46" s="12"/>
      <c r="HS46" s="6">
        <f>[1]основа!AM73</f>
        <v>42551</v>
      </c>
    </row>
    <row r="47" spans="1:227" x14ac:dyDescent="0.2">
      <c r="HR47" s="12"/>
      <c r="HS47" s="6">
        <f>[1]основа!AM74</f>
        <v>42551</v>
      </c>
    </row>
    <row r="48" spans="1:227" ht="18.75" x14ac:dyDescent="0.3">
      <c r="A48" s="35"/>
      <c r="HR48" s="12"/>
      <c r="HS48" s="6">
        <f>[1]основа!AM75</f>
        <v>42551</v>
      </c>
    </row>
    <row r="49" spans="226:227" x14ac:dyDescent="0.2">
      <c r="HR49" s="12"/>
      <c r="HS49" s="6">
        <f>[1]основа!AM76</f>
        <v>42551</v>
      </c>
    </row>
    <row r="50" spans="226:227" x14ac:dyDescent="0.2">
      <c r="HR50" s="12"/>
      <c r="HS50" s="6">
        <f>[1]основа!AM77</f>
        <v>42551</v>
      </c>
    </row>
    <row r="51" spans="226:227" x14ac:dyDescent="0.2">
      <c r="HR51" s="12"/>
      <c r="HS51" s="6">
        <f>[1]основа!AM78</f>
        <v>42551</v>
      </c>
    </row>
    <row r="52" spans="226:227" x14ac:dyDescent="0.2">
      <c r="HR52" s="12"/>
      <c r="HS52" s="6">
        <f>[1]основа!AM79</f>
        <v>42551</v>
      </c>
    </row>
    <row r="53" spans="226:227" x14ac:dyDescent="0.2">
      <c r="HR53" s="12"/>
      <c r="HS53" s="6">
        <f>[1]основа!AM80</f>
        <v>42551</v>
      </c>
    </row>
    <row r="54" spans="226:227" x14ac:dyDescent="0.2">
      <c r="HR54" s="12"/>
      <c r="HS54" s="6">
        <f>[1]основа!AM81</f>
        <v>42551</v>
      </c>
    </row>
    <row r="55" spans="226:227" x14ac:dyDescent="0.2">
      <c r="HR55" s="12"/>
      <c r="HS55" s="6">
        <f>[1]основа!AM82</f>
        <v>42551</v>
      </c>
    </row>
    <row r="56" spans="226:227" x14ac:dyDescent="0.2">
      <c r="HR56" s="12"/>
      <c r="HS56" s="6">
        <f>[1]основа!AM83</f>
        <v>42551</v>
      </c>
    </row>
    <row r="57" spans="226:227" x14ac:dyDescent="0.2">
      <c r="HR57" s="12"/>
      <c r="HS57" s="6">
        <f>[1]основа!AM84</f>
        <v>42551</v>
      </c>
    </row>
    <row r="58" spans="226:227" x14ac:dyDescent="0.2">
      <c r="HR58" s="12"/>
      <c r="HS58" s="6">
        <f>[1]основа!AM85</f>
        <v>42551</v>
      </c>
    </row>
    <row r="59" spans="226:227" x14ac:dyDescent="0.2">
      <c r="HR59" s="12"/>
      <c r="HS59" s="6">
        <f>[1]основа!AM86</f>
        <v>42551</v>
      </c>
    </row>
    <row r="60" spans="226:227" x14ac:dyDescent="0.2">
      <c r="HR60" s="12"/>
      <c r="HS60" s="6">
        <f>[1]основа!AM87</f>
        <v>42551</v>
      </c>
    </row>
    <row r="61" spans="226:227" x14ac:dyDescent="0.2">
      <c r="HR61" s="12"/>
      <c r="HS61" s="6">
        <f>[1]основа!AM88</f>
        <v>42551</v>
      </c>
    </row>
    <row r="62" spans="226:227" x14ac:dyDescent="0.2">
      <c r="HR62" s="12"/>
      <c r="HS62" s="6">
        <f>[1]основа!AM89</f>
        <v>42551</v>
      </c>
    </row>
    <row r="63" spans="226:227" x14ac:dyDescent="0.2">
      <c r="HR63" s="12"/>
      <c r="HS63" s="6">
        <f>[1]основа!AM90</f>
        <v>42551</v>
      </c>
    </row>
    <row r="64" spans="226:227" x14ac:dyDescent="0.2">
      <c r="HR64" s="12"/>
      <c r="HS64" s="6">
        <f>[1]основа!AM91</f>
        <v>42551</v>
      </c>
    </row>
    <row r="65" spans="226:227" x14ac:dyDescent="0.2">
      <c r="HR65" s="12"/>
      <c r="HS65" s="6">
        <f>[1]основа!AM92</f>
        <v>42551</v>
      </c>
    </row>
    <row r="66" spans="226:227" x14ac:dyDescent="0.2">
      <c r="HR66" s="12"/>
      <c r="HS66" s="6">
        <f>[1]основа!AM93</f>
        <v>42551</v>
      </c>
    </row>
    <row r="67" spans="226:227" x14ac:dyDescent="0.2">
      <c r="HR67" s="12"/>
      <c r="HS67" s="6">
        <f>[1]основа!AM94</f>
        <v>42551</v>
      </c>
    </row>
    <row r="68" spans="226:227" x14ac:dyDescent="0.2">
      <c r="HR68" s="12"/>
      <c r="HS68" s="6">
        <f>[1]основа!AM95</f>
        <v>42551</v>
      </c>
    </row>
    <row r="69" spans="226:227" x14ac:dyDescent="0.2">
      <c r="HR69" s="12"/>
      <c r="HS69" s="6">
        <f>[1]основа!AM96</f>
        <v>42551</v>
      </c>
    </row>
    <row r="70" spans="226:227" x14ac:dyDescent="0.2">
      <c r="HR70" s="12"/>
      <c r="HS70" s="6">
        <f>[1]основа!AM97</f>
        <v>42551</v>
      </c>
    </row>
    <row r="71" spans="226:227" x14ac:dyDescent="0.2">
      <c r="HR71" s="12"/>
      <c r="HS71" s="6">
        <f>[1]основа!AM98</f>
        <v>42551</v>
      </c>
    </row>
    <row r="72" spans="226:227" x14ac:dyDescent="0.2">
      <c r="HR72" s="12"/>
      <c r="HS72" s="6">
        <f>[1]основа!AM99</f>
        <v>42551</v>
      </c>
    </row>
    <row r="73" spans="226:227" x14ac:dyDescent="0.2">
      <c r="HR73" s="12"/>
      <c r="HS73" s="6">
        <f>[1]основа!AM100</f>
        <v>42551</v>
      </c>
    </row>
    <row r="74" spans="226:227" x14ac:dyDescent="0.2">
      <c r="HR74" s="12"/>
      <c r="HS74" s="6">
        <f>[1]основа!AM101</f>
        <v>42551</v>
      </c>
    </row>
    <row r="75" spans="226:227" x14ac:dyDescent="0.2">
      <c r="HR75" s="12"/>
      <c r="HS75" s="6">
        <f>[1]основа!AM102</f>
        <v>42551</v>
      </c>
    </row>
    <row r="76" spans="226:227" x14ac:dyDescent="0.2">
      <c r="HR76" s="12"/>
      <c r="HS76" s="6">
        <f>[1]основа!AM103</f>
        <v>42551</v>
      </c>
    </row>
    <row r="77" spans="226:227" x14ac:dyDescent="0.2">
      <c r="HR77" s="12"/>
      <c r="HS77" s="6">
        <f>[1]основа!AM104</f>
        <v>42551</v>
      </c>
    </row>
    <row r="78" spans="226:227" x14ac:dyDescent="0.2">
      <c r="HR78" s="12"/>
      <c r="HS78" s="6">
        <f>[1]основа!AM105</f>
        <v>42551</v>
      </c>
    </row>
    <row r="79" spans="226:227" x14ac:dyDescent="0.2">
      <c r="HR79" s="12"/>
      <c r="HS79" s="6">
        <f>[1]основа!AM106</f>
        <v>42551</v>
      </c>
    </row>
    <row r="80" spans="226:227" x14ac:dyDescent="0.2">
      <c r="HR80" s="12"/>
      <c r="HS80" s="6">
        <f>[1]основа!AM107</f>
        <v>42551</v>
      </c>
    </row>
    <row r="81" spans="226:227" x14ac:dyDescent="0.2">
      <c r="HR81" s="12"/>
      <c r="HS81" s="6">
        <f>[1]основа!AM108</f>
        <v>42551</v>
      </c>
    </row>
    <row r="82" spans="226:227" x14ac:dyDescent="0.2">
      <c r="HR82" s="12"/>
      <c r="HS82" s="6">
        <f>[1]основа!AM109</f>
        <v>42551</v>
      </c>
    </row>
    <row r="83" spans="226:227" x14ac:dyDescent="0.2">
      <c r="HR83" s="12"/>
      <c r="HS83" s="6">
        <f>[1]основа!AM110</f>
        <v>42551</v>
      </c>
    </row>
    <row r="84" spans="226:227" x14ac:dyDescent="0.2">
      <c r="HR84" s="12"/>
      <c r="HS84" s="6">
        <f>[1]основа!AM111</f>
        <v>42551</v>
      </c>
    </row>
    <row r="85" spans="226:227" x14ac:dyDescent="0.2">
      <c r="HR85" s="12"/>
      <c r="HS85" s="6">
        <f>[1]основа!AM112</f>
        <v>42551</v>
      </c>
    </row>
    <row r="86" spans="226:227" x14ac:dyDescent="0.2">
      <c r="HR86" s="12"/>
      <c r="HS86" s="6">
        <f>[1]основа!AM113</f>
        <v>42551</v>
      </c>
    </row>
    <row r="87" spans="226:227" x14ac:dyDescent="0.2">
      <c r="HR87" s="12"/>
      <c r="HS87" s="6">
        <f>[1]основа!AM114</f>
        <v>42551</v>
      </c>
    </row>
    <row r="88" spans="226:227" x14ac:dyDescent="0.2">
      <c r="HR88" s="12"/>
      <c r="HS88" s="6">
        <f>[1]основа!AM115</f>
        <v>42551</v>
      </c>
    </row>
    <row r="89" spans="226:227" x14ac:dyDescent="0.2">
      <c r="HR89" s="12"/>
      <c r="HS89" s="6">
        <f>[1]основа!AM116</f>
        <v>42551</v>
      </c>
    </row>
    <row r="90" spans="226:227" x14ac:dyDescent="0.2">
      <c r="HR90" s="12"/>
      <c r="HS90" s="6">
        <f>[1]основа!AM117</f>
        <v>42551</v>
      </c>
    </row>
    <row r="91" spans="226:227" x14ac:dyDescent="0.2">
      <c r="HR91" s="12"/>
      <c r="HS91" s="6">
        <f>[1]основа!AM118</f>
        <v>42551</v>
      </c>
    </row>
    <row r="92" spans="226:227" x14ac:dyDescent="0.2">
      <c r="HR92" s="12"/>
      <c r="HS92" s="6">
        <f>[1]основа!AM119</f>
        <v>42551</v>
      </c>
    </row>
    <row r="93" spans="226:227" x14ac:dyDescent="0.2">
      <c r="HR93" s="12"/>
      <c r="HS93" s="6">
        <f>[1]основа!AM120</f>
        <v>42551</v>
      </c>
    </row>
    <row r="94" spans="226:227" x14ac:dyDescent="0.2">
      <c r="HR94" s="12"/>
      <c r="HS94" s="6">
        <f>[1]основа!AM121</f>
        <v>42551</v>
      </c>
    </row>
    <row r="95" spans="226:227" x14ac:dyDescent="0.2">
      <c r="HR95" s="12"/>
      <c r="HS95" s="6">
        <f>[1]основа!AM122</f>
        <v>42551</v>
      </c>
    </row>
    <row r="96" spans="226:227" x14ac:dyDescent="0.2">
      <c r="HR96" s="12"/>
      <c r="HS96" s="6">
        <f>[1]основа!AM123</f>
        <v>42551</v>
      </c>
    </row>
    <row r="97" spans="226:227" x14ac:dyDescent="0.2">
      <c r="HR97" s="12"/>
      <c r="HS97" s="6">
        <f>[1]основа!AM124</f>
        <v>42551</v>
      </c>
    </row>
    <row r="98" spans="226:227" x14ac:dyDescent="0.2">
      <c r="HR98" s="12"/>
      <c r="HS98" s="6">
        <f>[1]основа!AM125</f>
        <v>42551</v>
      </c>
    </row>
    <row r="99" spans="226:227" x14ac:dyDescent="0.2">
      <c r="HR99" s="12"/>
      <c r="HS99" s="6">
        <f>[1]основа!AM126</f>
        <v>42551</v>
      </c>
    </row>
    <row r="100" spans="226:227" x14ac:dyDescent="0.2">
      <c r="HR100" s="12"/>
      <c r="HS100" s="6">
        <f>[1]основа!AM127</f>
        <v>42551</v>
      </c>
    </row>
    <row r="101" spans="226:227" x14ac:dyDescent="0.2">
      <c r="HR101" s="12"/>
      <c r="HS101" s="6">
        <f>[1]основа!AM128</f>
        <v>42551</v>
      </c>
    </row>
    <row r="102" spans="226:227" x14ac:dyDescent="0.2">
      <c r="HR102" s="12"/>
      <c r="HS102" s="6">
        <f>[1]основа!AM129</f>
        <v>42551</v>
      </c>
    </row>
    <row r="103" spans="226:227" x14ac:dyDescent="0.2">
      <c r="HR103" s="12"/>
      <c r="HS103" s="6">
        <f>[1]основа!AM130</f>
        <v>42551</v>
      </c>
    </row>
    <row r="104" spans="226:227" x14ac:dyDescent="0.2">
      <c r="HR104" s="12"/>
      <c r="HS104" s="6">
        <f>[1]основа!AM131</f>
        <v>42551</v>
      </c>
    </row>
    <row r="105" spans="226:227" x14ac:dyDescent="0.2">
      <c r="HR105" s="12"/>
      <c r="HS105" s="6">
        <f>[1]основа!AM132</f>
        <v>42551</v>
      </c>
    </row>
    <row r="106" spans="226:227" x14ac:dyDescent="0.2">
      <c r="HR106" s="12"/>
      <c r="HS106" s="6">
        <f>[1]основа!AM133</f>
        <v>42551</v>
      </c>
    </row>
    <row r="107" spans="226:227" x14ac:dyDescent="0.2">
      <c r="HR107" s="12"/>
      <c r="HS107" s="6">
        <f>[1]основа!AM134</f>
        <v>42551</v>
      </c>
    </row>
    <row r="108" spans="226:227" x14ac:dyDescent="0.2">
      <c r="HR108" s="12"/>
      <c r="HS108" s="6">
        <f>[1]основа!AM135</f>
        <v>42551</v>
      </c>
    </row>
    <row r="109" spans="226:227" x14ac:dyDescent="0.2">
      <c r="HR109" s="12"/>
      <c r="HS109" s="6">
        <f>[1]основа!AM136</f>
        <v>42551</v>
      </c>
    </row>
    <row r="110" spans="226:227" x14ac:dyDescent="0.2">
      <c r="HR110" s="12"/>
      <c r="HS110" s="6">
        <f>[1]основа!AM137</f>
        <v>42551</v>
      </c>
    </row>
    <row r="111" spans="226:227" x14ac:dyDescent="0.2">
      <c r="HR111" s="12"/>
      <c r="HS111" s="6">
        <f>[1]основа!AM138</f>
        <v>42551</v>
      </c>
    </row>
    <row r="112" spans="226:227" x14ac:dyDescent="0.2">
      <c r="HR112" s="12"/>
      <c r="HS112" s="6">
        <f>[1]основа!AM139</f>
        <v>42551</v>
      </c>
    </row>
    <row r="113" spans="226:227" x14ac:dyDescent="0.2">
      <c r="HR113" s="12"/>
      <c r="HS113" s="6">
        <f>[1]основа!AM140</f>
        <v>42551</v>
      </c>
    </row>
    <row r="114" spans="226:227" x14ac:dyDescent="0.2">
      <c r="HR114" s="12"/>
      <c r="HS114" s="6">
        <f>[1]основа!AM141</f>
        <v>42551</v>
      </c>
    </row>
    <row r="115" spans="226:227" x14ac:dyDescent="0.2">
      <c r="HR115" s="12"/>
      <c r="HS115" s="6">
        <f>[1]основа!AM142</f>
        <v>42551</v>
      </c>
    </row>
    <row r="116" spans="226:227" x14ac:dyDescent="0.2">
      <c r="HR116" s="12"/>
      <c r="HS116" s="6">
        <f>[1]основа!AM143</f>
        <v>42551</v>
      </c>
    </row>
    <row r="117" spans="226:227" x14ac:dyDescent="0.2">
      <c r="HR117" s="12"/>
      <c r="HS117" s="6">
        <f>[1]основа!AM144</f>
        <v>42551</v>
      </c>
    </row>
    <row r="118" spans="226:227" x14ac:dyDescent="0.2">
      <c r="HR118" s="12"/>
      <c r="HS118" s="6">
        <f>[1]основа!AM145</f>
        <v>42551</v>
      </c>
    </row>
    <row r="119" spans="226:227" x14ac:dyDescent="0.2">
      <c r="HR119" s="12"/>
      <c r="HS119" s="6">
        <f>[1]основа!AM146</f>
        <v>42551</v>
      </c>
    </row>
    <row r="120" spans="226:227" x14ac:dyDescent="0.2">
      <c r="HR120" s="12"/>
      <c r="HS120" s="6">
        <f>[1]основа!AM147</f>
        <v>42551</v>
      </c>
    </row>
    <row r="121" spans="226:227" x14ac:dyDescent="0.2">
      <c r="HR121" s="12"/>
      <c r="HS121" s="6">
        <f>[1]основа!AM148</f>
        <v>42551</v>
      </c>
    </row>
    <row r="122" spans="226:227" x14ac:dyDescent="0.2">
      <c r="HR122" s="12"/>
      <c r="HS122" s="6">
        <f>[1]основа!AM149</f>
        <v>42551</v>
      </c>
    </row>
    <row r="123" spans="226:227" x14ac:dyDescent="0.2">
      <c r="HR123" s="12"/>
      <c r="HS123" s="6">
        <f>[1]основа!AM150</f>
        <v>42551</v>
      </c>
    </row>
    <row r="124" spans="226:227" x14ac:dyDescent="0.2">
      <c r="HR124" s="12"/>
      <c r="HS124" s="6">
        <f>[1]основа!AM151</f>
        <v>42551</v>
      </c>
    </row>
    <row r="125" spans="226:227" x14ac:dyDescent="0.2">
      <c r="HR125" s="12"/>
      <c r="HS125" s="6">
        <f>[1]основа!AM152</f>
        <v>42551</v>
      </c>
    </row>
    <row r="126" spans="226:227" x14ac:dyDescent="0.2">
      <c r="HR126" s="12"/>
      <c r="HS126" s="6">
        <f>[1]основа!AM153</f>
        <v>42551</v>
      </c>
    </row>
    <row r="127" spans="226:227" x14ac:dyDescent="0.2">
      <c r="HR127" s="12"/>
      <c r="HS127" s="6">
        <f>[1]основа!AM154</f>
        <v>42551</v>
      </c>
    </row>
    <row r="128" spans="226:227" x14ac:dyDescent="0.2">
      <c r="HR128" s="12"/>
      <c r="HS128" s="6">
        <f>[1]основа!AM155</f>
        <v>42551</v>
      </c>
    </row>
    <row r="129" spans="226:227" x14ac:dyDescent="0.2">
      <c r="HR129" s="12"/>
      <c r="HS129" s="6">
        <f>[1]основа!AM156</f>
        <v>42551</v>
      </c>
    </row>
    <row r="130" spans="226:227" x14ac:dyDescent="0.2">
      <c r="HR130" s="12"/>
      <c r="HS130" s="6">
        <f>[1]основа!AM157</f>
        <v>42551</v>
      </c>
    </row>
    <row r="131" spans="226:227" x14ac:dyDescent="0.2">
      <c r="HR131" s="12"/>
      <c r="HS131" s="6">
        <f>[1]основа!AM158</f>
        <v>42551</v>
      </c>
    </row>
    <row r="132" spans="226:227" x14ac:dyDescent="0.2">
      <c r="HR132" s="12"/>
      <c r="HS132" s="6">
        <f>[1]основа!AM159</f>
        <v>42551</v>
      </c>
    </row>
    <row r="133" spans="226:227" x14ac:dyDescent="0.2">
      <c r="HR133" s="12"/>
      <c r="HS133" s="6">
        <f>[1]основа!AM160</f>
        <v>42551</v>
      </c>
    </row>
    <row r="134" spans="226:227" x14ac:dyDescent="0.2">
      <c r="HR134" s="12"/>
      <c r="HS134" s="6">
        <f>[1]основа!AM161</f>
        <v>42551</v>
      </c>
    </row>
    <row r="135" spans="226:227" x14ac:dyDescent="0.2">
      <c r="HR135" s="12"/>
      <c r="HS135" s="6">
        <f>[1]основа!AM162</f>
        <v>42551</v>
      </c>
    </row>
    <row r="136" spans="226:227" x14ac:dyDescent="0.2">
      <c r="HR136" s="12"/>
      <c r="HS136" s="6">
        <f>[1]основа!AM163</f>
        <v>42551</v>
      </c>
    </row>
    <row r="137" spans="226:227" x14ac:dyDescent="0.2">
      <c r="HR137" s="12"/>
      <c r="HS137" s="6">
        <f>[1]основа!AM164</f>
        <v>42551</v>
      </c>
    </row>
    <row r="138" spans="226:227" x14ac:dyDescent="0.2">
      <c r="HR138" s="12"/>
      <c r="HS138" s="6">
        <f>[1]основа!AM165</f>
        <v>42551</v>
      </c>
    </row>
    <row r="139" spans="226:227" x14ac:dyDescent="0.2">
      <c r="HR139" s="12"/>
      <c r="HS139" s="6">
        <f>[1]основа!AM166</f>
        <v>42551</v>
      </c>
    </row>
    <row r="140" spans="226:227" x14ac:dyDescent="0.2">
      <c r="HR140" s="12"/>
      <c r="HS140" s="6">
        <f>[1]основа!AM167</f>
        <v>42551</v>
      </c>
    </row>
    <row r="141" spans="226:227" x14ac:dyDescent="0.2">
      <c r="HR141" s="12"/>
      <c r="HS141" s="6">
        <f>[1]основа!AM168</f>
        <v>42551</v>
      </c>
    </row>
    <row r="142" spans="226:227" x14ac:dyDescent="0.2">
      <c r="HR142" s="12"/>
      <c r="HS142" s="6">
        <f>[1]основа!AM169</f>
        <v>42551</v>
      </c>
    </row>
    <row r="143" spans="226:227" x14ac:dyDescent="0.2">
      <c r="HR143" s="12"/>
      <c r="HS143" s="6">
        <f>[1]основа!AM170</f>
        <v>42551</v>
      </c>
    </row>
    <row r="144" spans="226:227" x14ac:dyDescent="0.2">
      <c r="HR144" s="12"/>
      <c r="HS144" s="6">
        <f>[1]основа!AM171</f>
        <v>42551</v>
      </c>
    </row>
    <row r="145" spans="226:227" x14ac:dyDescent="0.2">
      <c r="HR145" s="12"/>
      <c r="HS145" s="6">
        <f>[1]основа!AM172</f>
        <v>42551</v>
      </c>
    </row>
    <row r="146" spans="226:227" x14ac:dyDescent="0.2">
      <c r="HR146" s="12"/>
      <c r="HS146" s="6">
        <f>[1]основа!AM173</f>
        <v>42551</v>
      </c>
    </row>
    <row r="147" spans="226:227" x14ac:dyDescent="0.2">
      <c r="HR147" s="12"/>
      <c r="HS147" s="6">
        <f>[1]основа!AM174</f>
        <v>42551</v>
      </c>
    </row>
    <row r="148" spans="226:227" x14ac:dyDescent="0.2">
      <c r="HR148" s="12"/>
      <c r="HS148" s="6">
        <f>[1]основа!AM175</f>
        <v>42551</v>
      </c>
    </row>
    <row r="149" spans="226:227" x14ac:dyDescent="0.2">
      <c r="HR149" s="12"/>
      <c r="HS149" s="6">
        <f>[1]основа!AM176</f>
        <v>42551</v>
      </c>
    </row>
    <row r="150" spans="226:227" x14ac:dyDescent="0.2">
      <c r="HR150" s="12"/>
      <c r="HS150" s="6">
        <f>[1]основа!AM177</f>
        <v>42551</v>
      </c>
    </row>
    <row r="151" spans="226:227" x14ac:dyDescent="0.2">
      <c r="HR151" s="12"/>
      <c r="HS151" s="6">
        <f>[1]основа!AM178</f>
        <v>42551</v>
      </c>
    </row>
    <row r="152" spans="226:227" x14ac:dyDescent="0.2">
      <c r="HR152" s="12"/>
      <c r="HS152" s="6">
        <f>[1]основа!AM179</f>
        <v>42551</v>
      </c>
    </row>
    <row r="153" spans="226:227" x14ac:dyDescent="0.2">
      <c r="HR153" s="12"/>
      <c r="HS153" s="6">
        <f>[1]основа!AM180</f>
        <v>42551</v>
      </c>
    </row>
    <row r="154" spans="226:227" x14ac:dyDescent="0.2">
      <c r="HR154" s="12"/>
      <c r="HS154" s="6">
        <f>[1]основа!AM181</f>
        <v>42551</v>
      </c>
    </row>
    <row r="155" spans="226:227" x14ac:dyDescent="0.2">
      <c r="HR155" s="12"/>
      <c r="HS155" s="6">
        <f>[1]основа!AM182</f>
        <v>42551</v>
      </c>
    </row>
    <row r="156" spans="226:227" x14ac:dyDescent="0.2">
      <c r="HR156" s="12"/>
      <c r="HS156" s="6">
        <f>[1]основа!AM183</f>
        <v>42551</v>
      </c>
    </row>
    <row r="157" spans="226:227" x14ac:dyDescent="0.2">
      <c r="HR157" s="12"/>
      <c r="HS157" s="6">
        <f>[1]основа!AM184</f>
        <v>42551</v>
      </c>
    </row>
    <row r="158" spans="226:227" x14ac:dyDescent="0.2">
      <c r="HR158" s="12"/>
      <c r="HS158" s="6">
        <f>[1]основа!AM185</f>
        <v>42551</v>
      </c>
    </row>
    <row r="159" spans="226:227" x14ac:dyDescent="0.2">
      <c r="HR159" s="12"/>
      <c r="HS159" s="6">
        <f>[1]основа!AM186</f>
        <v>42551</v>
      </c>
    </row>
    <row r="160" spans="226:227" x14ac:dyDescent="0.2">
      <c r="HR160" s="12"/>
      <c r="HS160" s="6">
        <f>[1]основа!AM187</f>
        <v>42551</v>
      </c>
    </row>
    <row r="161" spans="226:227" x14ac:dyDescent="0.2">
      <c r="HR161" s="12"/>
      <c r="HS161" s="6">
        <f>[1]основа!AM188</f>
        <v>42551</v>
      </c>
    </row>
    <row r="162" spans="226:227" x14ac:dyDescent="0.2">
      <c r="HR162" s="12"/>
      <c r="HS162" s="6">
        <f>[1]основа!AM189</f>
        <v>42551</v>
      </c>
    </row>
    <row r="163" spans="226:227" x14ac:dyDescent="0.2">
      <c r="HR163" s="12"/>
      <c r="HS163" s="6">
        <f>[1]основа!AM190</f>
        <v>42551</v>
      </c>
    </row>
    <row r="164" spans="226:227" x14ac:dyDescent="0.2">
      <c r="HR164" s="12"/>
      <c r="HS164" s="6">
        <f>[1]основа!AM191</f>
        <v>42551</v>
      </c>
    </row>
    <row r="165" spans="226:227" x14ac:dyDescent="0.2">
      <c r="HR165" s="12"/>
      <c r="HS165" s="6">
        <f>[1]основа!AM192</f>
        <v>42551</v>
      </c>
    </row>
    <row r="166" spans="226:227" x14ac:dyDescent="0.2">
      <c r="HR166" s="12"/>
      <c r="HS166" s="6">
        <f>[1]основа!AM193</f>
        <v>42551</v>
      </c>
    </row>
    <row r="167" spans="226:227" x14ac:dyDescent="0.2">
      <c r="HR167" s="12"/>
      <c r="HS167" s="6">
        <f>[1]основа!AM194</f>
        <v>42551</v>
      </c>
    </row>
    <row r="168" spans="226:227" x14ac:dyDescent="0.2">
      <c r="HR168" s="12"/>
      <c r="HS168" s="6">
        <f>[1]основа!AM195</f>
        <v>42551</v>
      </c>
    </row>
    <row r="169" spans="226:227" x14ac:dyDescent="0.2">
      <c r="HR169" s="12"/>
      <c r="HS169" s="6">
        <f>[1]основа!AM196</f>
        <v>42551</v>
      </c>
    </row>
    <row r="170" spans="226:227" x14ac:dyDescent="0.2">
      <c r="HR170" s="12"/>
      <c r="HS170" s="6">
        <f>[1]основа!AM197</f>
        <v>42551</v>
      </c>
    </row>
    <row r="171" spans="226:227" x14ac:dyDescent="0.2">
      <c r="HR171" s="12"/>
      <c r="HS171" s="6">
        <f>[1]основа!AM198</f>
        <v>42551</v>
      </c>
    </row>
    <row r="172" spans="226:227" x14ac:dyDescent="0.2">
      <c r="HR172" s="12"/>
      <c r="HS172" s="6">
        <f>[1]основа!AM199</f>
        <v>42551</v>
      </c>
    </row>
    <row r="173" spans="226:227" x14ac:dyDescent="0.2">
      <c r="HR173" s="12"/>
      <c r="HS173" s="6">
        <f>[1]основа!AM200</f>
        <v>42551</v>
      </c>
    </row>
    <row r="174" spans="226:227" x14ac:dyDescent="0.2">
      <c r="HR174" s="12"/>
      <c r="HS174" s="6">
        <f>[1]основа!AM201</f>
        <v>42551</v>
      </c>
    </row>
    <row r="175" spans="226:227" x14ac:dyDescent="0.2">
      <c r="HR175" s="12"/>
      <c r="HS175" s="6">
        <f>[1]основа!AM202</f>
        <v>42551</v>
      </c>
    </row>
    <row r="176" spans="226:227" x14ac:dyDescent="0.2">
      <c r="HR176" s="12"/>
      <c r="HS176" s="6">
        <f>[1]основа!AM203</f>
        <v>42551</v>
      </c>
    </row>
    <row r="177" spans="226:227" x14ac:dyDescent="0.2">
      <c r="HR177" s="12"/>
      <c r="HS177" s="6">
        <f>[1]основа!AM204</f>
        <v>42551</v>
      </c>
    </row>
    <row r="178" spans="226:227" x14ac:dyDescent="0.2">
      <c r="HR178" s="12"/>
      <c r="HS178" s="6">
        <f>[1]основа!AM205</f>
        <v>42551</v>
      </c>
    </row>
    <row r="179" spans="226:227" x14ac:dyDescent="0.2">
      <c r="HR179" s="12"/>
      <c r="HS179" s="6">
        <f>[1]основа!AM206</f>
        <v>42551</v>
      </c>
    </row>
    <row r="180" spans="226:227" x14ac:dyDescent="0.2">
      <c r="HR180" s="12"/>
      <c r="HS180" s="6">
        <f>[1]основа!AM207</f>
        <v>42551</v>
      </c>
    </row>
    <row r="181" spans="226:227" x14ac:dyDescent="0.2">
      <c r="HR181" s="12"/>
      <c r="HS181" s="6">
        <f>[1]основа!AM208</f>
        <v>42551</v>
      </c>
    </row>
    <row r="182" spans="226:227" x14ac:dyDescent="0.2">
      <c r="HR182" s="12"/>
      <c r="HS182" s="6">
        <f>[1]основа!AM209</f>
        <v>42551</v>
      </c>
    </row>
    <row r="183" spans="226:227" x14ac:dyDescent="0.2">
      <c r="HR183" s="12"/>
      <c r="HS183" s="6">
        <f>[1]основа!AM210</f>
        <v>42551</v>
      </c>
    </row>
    <row r="184" spans="226:227" x14ac:dyDescent="0.2">
      <c r="HR184" s="12"/>
      <c r="HS184" s="6">
        <f>[1]основа!AM211</f>
        <v>42551</v>
      </c>
    </row>
    <row r="185" spans="226:227" x14ac:dyDescent="0.2">
      <c r="HR185" s="12"/>
      <c r="HS185" s="6">
        <f>[1]основа!AM212</f>
        <v>42551</v>
      </c>
    </row>
    <row r="186" spans="226:227" x14ac:dyDescent="0.2">
      <c r="HR186" s="12"/>
      <c r="HS186" s="6">
        <f>[1]основа!AM213</f>
        <v>42551</v>
      </c>
    </row>
    <row r="187" spans="226:227" x14ac:dyDescent="0.2">
      <c r="HR187" s="12"/>
      <c r="HS187" s="6">
        <f>[1]основа!AM214</f>
        <v>42551</v>
      </c>
    </row>
    <row r="188" spans="226:227" x14ac:dyDescent="0.2">
      <c r="HR188" s="12"/>
      <c r="HS188" s="6">
        <f>[1]основа!AM215</f>
        <v>42551</v>
      </c>
    </row>
    <row r="189" spans="226:227" x14ac:dyDescent="0.2">
      <c r="HR189" s="12"/>
      <c r="HS189" s="6">
        <f>[1]основа!AM216</f>
        <v>42551</v>
      </c>
    </row>
    <row r="190" spans="226:227" x14ac:dyDescent="0.2">
      <c r="HR190" s="12"/>
      <c r="HS190" s="6">
        <f>[1]основа!AM217</f>
        <v>42551</v>
      </c>
    </row>
    <row r="191" spans="226:227" x14ac:dyDescent="0.2">
      <c r="HR191" s="12"/>
      <c r="HS191" s="6">
        <f>[1]основа!AM218</f>
        <v>42551</v>
      </c>
    </row>
    <row r="192" spans="226:227" x14ac:dyDescent="0.2">
      <c r="HR192" s="12"/>
      <c r="HS192" s="6">
        <f>[1]основа!AM219</f>
        <v>42551</v>
      </c>
    </row>
    <row r="193" spans="226:227" x14ac:dyDescent="0.2">
      <c r="HR193" s="12"/>
      <c r="HS193" s="6">
        <f>[1]основа!AM220</f>
        <v>42551</v>
      </c>
    </row>
    <row r="194" spans="226:227" x14ac:dyDescent="0.2">
      <c r="HR194" s="12"/>
      <c r="HS194" s="6">
        <f>[1]основа!AM221</f>
        <v>42551</v>
      </c>
    </row>
    <row r="195" spans="226:227" x14ac:dyDescent="0.2">
      <c r="HR195" s="12"/>
      <c r="HS195" s="6">
        <f>[1]основа!AM222</f>
        <v>42551</v>
      </c>
    </row>
    <row r="196" spans="226:227" x14ac:dyDescent="0.2">
      <c r="HR196" s="12"/>
      <c r="HS196" s="6">
        <f>[1]основа!AM223</f>
        <v>42551</v>
      </c>
    </row>
    <row r="197" spans="226:227" x14ac:dyDescent="0.2">
      <c r="HR197" s="12"/>
      <c r="HS197" s="6">
        <f>[1]основа!AM224</f>
        <v>42551</v>
      </c>
    </row>
    <row r="198" spans="226:227" x14ac:dyDescent="0.2">
      <c r="HR198" s="12"/>
      <c r="HS198" s="6">
        <f>[1]основа!AM225</f>
        <v>42551</v>
      </c>
    </row>
    <row r="199" spans="226:227" x14ac:dyDescent="0.2">
      <c r="HR199" s="12"/>
      <c r="HS199" s="6">
        <f>[1]основа!AM226</f>
        <v>42551</v>
      </c>
    </row>
    <row r="200" spans="226:227" x14ac:dyDescent="0.2">
      <c r="HR200" s="12"/>
      <c r="HS200" s="6">
        <f>[1]основа!AM227</f>
        <v>42551</v>
      </c>
    </row>
    <row r="201" spans="226:227" x14ac:dyDescent="0.2">
      <c r="HR201" s="12"/>
      <c r="HS201" s="6">
        <f>[1]основа!AM228</f>
        <v>42551</v>
      </c>
    </row>
    <row r="202" spans="226:227" x14ac:dyDescent="0.2">
      <c r="HR202" s="12"/>
      <c r="HS202" s="6">
        <f>[1]основа!AM229</f>
        <v>42551</v>
      </c>
    </row>
    <row r="203" spans="226:227" x14ac:dyDescent="0.2">
      <c r="HR203" s="12"/>
      <c r="HS203" s="6">
        <f>[1]основа!AM230</f>
        <v>42551</v>
      </c>
    </row>
    <row r="204" spans="226:227" x14ac:dyDescent="0.2">
      <c r="HR204" s="12"/>
      <c r="HS204" s="6">
        <f>[1]основа!AM231</f>
        <v>42551</v>
      </c>
    </row>
    <row r="205" spans="226:227" x14ac:dyDescent="0.2">
      <c r="HR205" s="12"/>
      <c r="HS205" s="6">
        <f>[1]основа!AM232</f>
        <v>42551</v>
      </c>
    </row>
    <row r="206" spans="226:227" x14ac:dyDescent="0.2">
      <c r="HR206" s="12"/>
      <c r="HS206" s="6">
        <f>[1]основа!AM233</f>
        <v>42551</v>
      </c>
    </row>
    <row r="207" spans="226:227" x14ac:dyDescent="0.2">
      <c r="HR207" s="12"/>
      <c r="HS207" s="6">
        <f>[1]основа!AM234</f>
        <v>42551</v>
      </c>
    </row>
    <row r="208" spans="226:227" x14ac:dyDescent="0.2">
      <c r="HR208" s="12"/>
      <c r="HS208" s="6">
        <f>[1]основа!AM235</f>
        <v>42551</v>
      </c>
    </row>
    <row r="209" spans="226:227" x14ac:dyDescent="0.2">
      <c r="HR209" s="12"/>
      <c r="HS209" s="6">
        <f>[1]основа!AM236</f>
        <v>42551</v>
      </c>
    </row>
    <row r="210" spans="226:227" x14ac:dyDescent="0.2">
      <c r="HR210" s="12"/>
      <c r="HS210" s="6">
        <f>[1]основа!AM237</f>
        <v>42551</v>
      </c>
    </row>
    <row r="211" spans="226:227" x14ac:dyDescent="0.2">
      <c r="HR211" s="12"/>
      <c r="HS211" s="6">
        <f>[1]основа!AM238</f>
        <v>42551</v>
      </c>
    </row>
    <row r="212" spans="226:227" x14ac:dyDescent="0.2">
      <c r="HR212" s="12"/>
      <c r="HS212" s="6">
        <f>[1]основа!AM239</f>
        <v>42551</v>
      </c>
    </row>
    <row r="213" spans="226:227" x14ac:dyDescent="0.2">
      <c r="HR213" s="12"/>
      <c r="HS213" s="6">
        <f>[1]основа!AM240</f>
        <v>42551</v>
      </c>
    </row>
    <row r="214" spans="226:227" x14ac:dyDescent="0.2">
      <c r="HR214" s="12"/>
      <c r="HS214" s="6">
        <f>[1]основа!AM241</f>
        <v>42551</v>
      </c>
    </row>
    <row r="215" spans="226:227" x14ac:dyDescent="0.2">
      <c r="HR215" s="12"/>
      <c r="HS215" s="6">
        <f>[1]основа!AM242</f>
        <v>42551</v>
      </c>
    </row>
    <row r="216" spans="226:227" x14ac:dyDescent="0.2">
      <c r="HR216" s="12"/>
      <c r="HS216" s="6">
        <f>[1]основа!AM243</f>
        <v>42551</v>
      </c>
    </row>
    <row r="217" spans="226:227" x14ac:dyDescent="0.2">
      <c r="HR217" s="12"/>
      <c r="HS217" s="6">
        <f>[1]основа!AM244</f>
        <v>42551</v>
      </c>
    </row>
    <row r="218" spans="226:227" x14ac:dyDescent="0.2">
      <c r="HR218" s="12"/>
      <c r="HS218" s="6">
        <f>[1]основа!AM245</f>
        <v>42551</v>
      </c>
    </row>
    <row r="219" spans="226:227" x14ac:dyDescent="0.2">
      <c r="HR219" s="12"/>
      <c r="HS219" s="6">
        <f>[1]основа!AM246</f>
        <v>42551</v>
      </c>
    </row>
    <row r="220" spans="226:227" x14ac:dyDescent="0.2">
      <c r="HR220" s="12"/>
      <c r="HS220" s="6">
        <f>[1]основа!AM247</f>
        <v>42551</v>
      </c>
    </row>
    <row r="221" spans="226:227" x14ac:dyDescent="0.2">
      <c r="HR221" s="12"/>
      <c r="HS221" s="6">
        <f>[1]основа!AM248</f>
        <v>42551</v>
      </c>
    </row>
    <row r="222" spans="226:227" x14ac:dyDescent="0.2">
      <c r="HR222" s="12"/>
      <c r="HS222" s="6">
        <f>[1]основа!AM249</f>
        <v>42551</v>
      </c>
    </row>
    <row r="223" spans="226:227" x14ac:dyDescent="0.2">
      <c r="HR223" s="12"/>
      <c r="HS223" s="6">
        <f>[1]основа!AM250</f>
        <v>42551</v>
      </c>
    </row>
    <row r="224" spans="226:227" x14ac:dyDescent="0.2">
      <c r="HR224" s="12"/>
      <c r="HS224" s="6">
        <f>[1]основа!AM251</f>
        <v>42551</v>
      </c>
    </row>
    <row r="225" spans="226:227" x14ac:dyDescent="0.2">
      <c r="HR225" s="12"/>
      <c r="HS225" s="6">
        <f>[1]основа!AM252</f>
        <v>42551</v>
      </c>
    </row>
    <row r="226" spans="226:227" x14ac:dyDescent="0.2">
      <c r="HR226" s="12"/>
      <c r="HS226" s="6">
        <f>[1]основа!AM253</f>
        <v>42551</v>
      </c>
    </row>
    <row r="227" spans="226:227" x14ac:dyDescent="0.2">
      <c r="HR227" s="12"/>
      <c r="HS227" s="6">
        <f>[1]основа!AM254</f>
        <v>42551</v>
      </c>
    </row>
    <row r="228" spans="226:227" x14ac:dyDescent="0.2">
      <c r="HR228" s="12"/>
      <c r="HS228" s="6">
        <f>[1]основа!AM255</f>
        <v>42551</v>
      </c>
    </row>
    <row r="229" spans="226:227" x14ac:dyDescent="0.2">
      <c r="HR229" s="12"/>
      <c r="HS229" s="6">
        <f>[1]основа!AM256</f>
        <v>42551</v>
      </c>
    </row>
    <row r="230" spans="226:227" x14ac:dyDescent="0.2">
      <c r="HR230" s="12"/>
      <c r="HS230" s="6">
        <f>[1]основа!AM257</f>
        <v>42551</v>
      </c>
    </row>
    <row r="231" spans="226:227" x14ac:dyDescent="0.2">
      <c r="HR231" s="12"/>
      <c r="HS231" s="6">
        <f>[1]основа!AM258</f>
        <v>42551</v>
      </c>
    </row>
    <row r="232" spans="226:227" x14ac:dyDescent="0.2">
      <c r="HR232" s="12"/>
      <c r="HS232" s="6">
        <f>[1]основа!AM259</f>
        <v>42551</v>
      </c>
    </row>
    <row r="233" spans="226:227" x14ac:dyDescent="0.2">
      <c r="HR233" s="12"/>
      <c r="HS233" s="6">
        <f>[1]основа!AM260</f>
        <v>42551</v>
      </c>
    </row>
    <row r="234" spans="226:227" x14ac:dyDescent="0.2">
      <c r="HR234" s="12"/>
      <c r="HS234" s="6">
        <f>[1]основа!AM261</f>
        <v>42551</v>
      </c>
    </row>
    <row r="235" spans="226:227" x14ac:dyDescent="0.2">
      <c r="HR235" s="12"/>
      <c r="HS235" s="6">
        <f>[1]основа!AM262</f>
        <v>42551</v>
      </c>
    </row>
    <row r="236" spans="226:227" x14ac:dyDescent="0.2">
      <c r="HR236" s="12"/>
      <c r="HS236" s="6">
        <f>[1]основа!AM263</f>
        <v>42551</v>
      </c>
    </row>
    <row r="237" spans="226:227" x14ac:dyDescent="0.2">
      <c r="HR237" s="12"/>
      <c r="HS237" s="6">
        <f>[1]основа!AM264</f>
        <v>42551</v>
      </c>
    </row>
    <row r="238" spans="226:227" x14ac:dyDescent="0.2">
      <c r="HR238" s="12"/>
      <c r="HS238" s="6">
        <f>[1]основа!AM265</f>
        <v>42551</v>
      </c>
    </row>
    <row r="239" spans="226:227" x14ac:dyDescent="0.2">
      <c r="HR239" s="12"/>
      <c r="HS239" s="6">
        <f>[1]основа!AM266</f>
        <v>42551</v>
      </c>
    </row>
    <row r="240" spans="226:227" x14ac:dyDescent="0.2">
      <c r="HR240" s="12"/>
      <c r="HS240" s="6">
        <f>[1]основа!AM267</f>
        <v>42551</v>
      </c>
    </row>
    <row r="241" spans="226:227" x14ac:dyDescent="0.2">
      <c r="HR241" s="12"/>
      <c r="HS241" s="6">
        <f>[1]основа!AM268</f>
        <v>42551</v>
      </c>
    </row>
    <row r="242" spans="226:227" x14ac:dyDescent="0.2">
      <c r="HR242" s="12"/>
      <c r="HS242" s="6">
        <f>[1]основа!AM269</f>
        <v>42551</v>
      </c>
    </row>
    <row r="243" spans="226:227" x14ac:dyDescent="0.2">
      <c r="HR243" s="12"/>
      <c r="HS243" s="6">
        <f>[1]основа!AM270</f>
        <v>42551</v>
      </c>
    </row>
    <row r="244" spans="226:227" x14ac:dyDescent="0.2">
      <c r="HR244" s="12"/>
      <c r="HS244" s="6">
        <f>[1]основа!AM271</f>
        <v>42551</v>
      </c>
    </row>
    <row r="245" spans="226:227" x14ac:dyDescent="0.2">
      <c r="HR245" s="12"/>
      <c r="HS245" s="6">
        <f>[1]основа!AM272</f>
        <v>42551</v>
      </c>
    </row>
    <row r="246" spans="226:227" x14ac:dyDescent="0.2">
      <c r="HR246" s="12"/>
      <c r="HS246" s="6">
        <f>[1]основа!AM273</f>
        <v>42551</v>
      </c>
    </row>
    <row r="247" spans="226:227" x14ac:dyDescent="0.2">
      <c r="HR247" s="12"/>
      <c r="HS247" s="6">
        <f>[1]основа!AM274</f>
        <v>42551</v>
      </c>
    </row>
    <row r="248" spans="226:227" x14ac:dyDescent="0.2">
      <c r="HR248" s="12"/>
      <c r="HS248" s="6">
        <f>[1]основа!AM275</f>
        <v>42551</v>
      </c>
    </row>
    <row r="249" spans="226:227" x14ac:dyDescent="0.2">
      <c r="HR249" s="12"/>
      <c r="HS249" s="6">
        <f>[1]основа!AM276</f>
        <v>42551</v>
      </c>
    </row>
    <row r="250" spans="226:227" x14ac:dyDescent="0.2">
      <c r="HR250" s="12"/>
      <c r="HS250" s="6">
        <f>[1]основа!AM277</f>
        <v>42551</v>
      </c>
    </row>
    <row r="251" spans="226:227" x14ac:dyDescent="0.2">
      <c r="HR251" s="12"/>
      <c r="HS251" s="6">
        <f>[1]основа!AM278</f>
        <v>42551</v>
      </c>
    </row>
    <row r="252" spans="226:227" x14ac:dyDescent="0.2">
      <c r="HR252" s="12"/>
      <c r="HS252" s="6">
        <f>[1]основа!AM279</f>
        <v>42551</v>
      </c>
    </row>
    <row r="253" spans="226:227" x14ac:dyDescent="0.2">
      <c r="HR253" s="12"/>
      <c r="HS253" s="6">
        <f>[1]основа!AM280</f>
        <v>42551</v>
      </c>
    </row>
    <row r="254" spans="226:227" x14ac:dyDescent="0.2">
      <c r="HR254" s="12"/>
      <c r="HS254" s="6">
        <f>[1]основа!AM281</f>
        <v>42551</v>
      </c>
    </row>
    <row r="255" spans="226:227" x14ac:dyDescent="0.2">
      <c r="HR255" s="12"/>
      <c r="HS255" s="6">
        <f>[1]основа!AM282</f>
        <v>42551</v>
      </c>
    </row>
    <row r="256" spans="226:227" x14ac:dyDescent="0.2">
      <c r="HR256" s="12"/>
      <c r="HS256" s="6">
        <f>[1]основа!AM283</f>
        <v>42551</v>
      </c>
    </row>
    <row r="257" spans="226:227" x14ac:dyDescent="0.2">
      <c r="HR257" s="12"/>
      <c r="HS257" s="6">
        <f>[1]основа!AM284</f>
        <v>42551</v>
      </c>
    </row>
    <row r="258" spans="226:227" x14ac:dyDescent="0.2">
      <c r="HR258" s="12"/>
      <c r="HS258" s="6">
        <f>[1]основа!AM285</f>
        <v>42551</v>
      </c>
    </row>
    <row r="259" spans="226:227" x14ac:dyDescent="0.2">
      <c r="HR259" s="12"/>
      <c r="HS259" s="6">
        <f>[1]основа!AM286</f>
        <v>42551</v>
      </c>
    </row>
    <row r="260" spans="226:227" x14ac:dyDescent="0.2">
      <c r="HR260" s="12"/>
      <c r="HS260" s="6">
        <f>[1]основа!AM287</f>
        <v>42551</v>
      </c>
    </row>
    <row r="261" spans="226:227" x14ac:dyDescent="0.2">
      <c r="HR261" s="12"/>
      <c r="HS261" s="6">
        <f>[1]основа!AM288</f>
        <v>42551</v>
      </c>
    </row>
    <row r="262" spans="226:227" x14ac:dyDescent="0.2">
      <c r="HR262" s="12"/>
      <c r="HS262" s="6">
        <f>[1]основа!AM289</f>
        <v>42551</v>
      </c>
    </row>
    <row r="263" spans="226:227" x14ac:dyDescent="0.2">
      <c r="HR263" s="12"/>
      <c r="HS263" s="6">
        <f>[1]основа!AM290</f>
        <v>42551</v>
      </c>
    </row>
    <row r="264" spans="226:227" x14ac:dyDescent="0.2">
      <c r="HR264" s="12"/>
      <c r="HS264" s="6">
        <f>[1]основа!AM291</f>
        <v>42551</v>
      </c>
    </row>
    <row r="265" spans="226:227" x14ac:dyDescent="0.2">
      <c r="HR265" s="12"/>
      <c r="HS265" s="6">
        <f>[1]основа!AM292</f>
        <v>42551</v>
      </c>
    </row>
    <row r="266" spans="226:227" x14ac:dyDescent="0.2">
      <c r="HR266" s="12"/>
      <c r="HS266" s="6">
        <f>[1]основа!AM293</f>
        <v>42551</v>
      </c>
    </row>
    <row r="267" spans="226:227" x14ac:dyDescent="0.2">
      <c r="HR267" s="12"/>
      <c r="HS267" s="6">
        <f>[1]основа!AM294</f>
        <v>42551</v>
      </c>
    </row>
    <row r="268" spans="226:227" x14ac:dyDescent="0.2">
      <c r="HR268" s="12"/>
      <c r="HS268" s="6">
        <f>[1]основа!AM295</f>
        <v>42551</v>
      </c>
    </row>
    <row r="269" spans="226:227" x14ac:dyDescent="0.2">
      <c r="HR269" s="12"/>
      <c r="HS269" s="6">
        <f>[1]основа!AM296</f>
        <v>42551</v>
      </c>
    </row>
    <row r="270" spans="226:227" x14ac:dyDescent="0.2">
      <c r="HR270" s="12"/>
      <c r="HS270" s="6">
        <f>[1]основа!AM297</f>
        <v>42551</v>
      </c>
    </row>
    <row r="271" spans="226:227" x14ac:dyDescent="0.2">
      <c r="HR271" s="12"/>
      <c r="HS271" s="6">
        <f>[1]основа!AM298</f>
        <v>42551</v>
      </c>
    </row>
    <row r="272" spans="226:227" x14ac:dyDescent="0.2">
      <c r="HR272" s="12"/>
      <c r="HS272" s="6">
        <f>[1]основа!AM299</f>
        <v>42551</v>
      </c>
    </row>
    <row r="273" spans="226:227" x14ac:dyDescent="0.2">
      <c r="HR273" s="12"/>
      <c r="HS273" s="6">
        <f>[1]основа!AM300</f>
        <v>42551</v>
      </c>
    </row>
    <row r="274" spans="226:227" x14ac:dyDescent="0.2">
      <c r="HR274" s="12"/>
      <c r="HS274" s="6">
        <f>[1]основа!AM301</f>
        <v>42551</v>
      </c>
    </row>
    <row r="275" spans="226:227" x14ac:dyDescent="0.2">
      <c r="HR275" s="12"/>
      <c r="HS275" s="6">
        <f>[1]основа!AM302</f>
        <v>42551</v>
      </c>
    </row>
    <row r="276" spans="226:227" x14ac:dyDescent="0.2">
      <c r="HR276" s="12"/>
      <c r="HS276" s="6">
        <f>[1]основа!AM303</f>
        <v>42551</v>
      </c>
    </row>
    <row r="277" spans="226:227" x14ac:dyDescent="0.2">
      <c r="HR277" s="12"/>
      <c r="HS277" s="6">
        <f>[1]основа!AM304</f>
        <v>42551</v>
      </c>
    </row>
    <row r="278" spans="226:227" x14ac:dyDescent="0.2">
      <c r="HR278" s="12"/>
      <c r="HS278" s="6">
        <f>[1]основа!AM305</f>
        <v>42551</v>
      </c>
    </row>
    <row r="279" spans="226:227" x14ac:dyDescent="0.2">
      <c r="HR279" s="12"/>
      <c r="HS279" s="6">
        <f>[1]основа!AM306</f>
        <v>42551</v>
      </c>
    </row>
  </sheetData>
  <sheetProtection formatColumns="0" autoFilter="0"/>
  <mergeCells count="2">
    <mergeCell ref="F43:G43"/>
    <mergeCell ref="A1:G1"/>
  </mergeCells>
  <conditionalFormatting sqref="C1:G4 B13:G13 B24:G26 A1:G1 A12:G12 B19:G21 B33:G35 A38:G40 A2:B4 C38:G48 A9:B15 A33:B48 A17:B30 A6:B6 B9:G11 A31:A32">
    <cfRule type="cellIs" dxfId="973" priority="639" operator="equal">
      <formula>0</formula>
    </cfRule>
  </conditionalFormatting>
  <conditionalFormatting sqref="A43:A45">
    <cfRule type="cellIs" dxfId="972" priority="636" operator="equal">
      <formula>0</formula>
    </cfRule>
  </conditionalFormatting>
  <conditionalFormatting sqref="A14:B15 A22:B23 A36:B37 A24:G26 A6:B6 A27:B30 A19:G21 A33:G35 A31:A32 A17:B18 A9:G13">
    <cfRule type="cellIs" dxfId="971" priority="635" stopIfTrue="1" operator="equal">
      <formula>0</formula>
    </cfRule>
  </conditionalFormatting>
  <conditionalFormatting sqref="A22">
    <cfRule type="cellIs" dxfId="970" priority="575" operator="equal">
      <formula>0</formula>
    </cfRule>
  </conditionalFormatting>
  <conditionalFormatting sqref="A22">
    <cfRule type="cellIs" dxfId="969" priority="574" stopIfTrue="1" operator="equal">
      <formula>0</formula>
    </cfRule>
  </conditionalFormatting>
  <conditionalFormatting sqref="A22">
    <cfRule type="cellIs" dxfId="968" priority="572" stopIfTrue="1" operator="equal">
      <formula>0</formula>
    </cfRule>
  </conditionalFormatting>
  <conditionalFormatting sqref="A22">
    <cfRule type="cellIs" dxfId="967" priority="570" stopIfTrue="1" operator="equal">
      <formula>0</formula>
    </cfRule>
  </conditionalFormatting>
  <conditionalFormatting sqref="E43:G45">
    <cfRule type="cellIs" dxfId="966" priority="504" operator="equal">
      <formula>0</formula>
    </cfRule>
  </conditionalFormatting>
  <conditionalFormatting sqref="E43:F43">
    <cfRule type="cellIs" dxfId="965" priority="503" operator="equal">
      <formula>0</formula>
    </cfRule>
  </conditionalFormatting>
  <conditionalFormatting sqref="E45:F45">
    <cfRule type="cellIs" dxfId="964" priority="502" operator="equal">
      <formula>0</formula>
    </cfRule>
  </conditionalFormatting>
  <conditionalFormatting sqref="E43:G45">
    <cfRule type="cellIs" dxfId="963" priority="501" operator="equal">
      <formula>0</formula>
    </cfRule>
  </conditionalFormatting>
  <conditionalFormatting sqref="E43:F43">
    <cfRule type="cellIs" dxfId="962" priority="500" operator="equal">
      <formula>0</formula>
    </cfRule>
  </conditionalFormatting>
  <conditionalFormatting sqref="E45:F45">
    <cfRule type="cellIs" dxfId="961" priority="499" operator="equal">
      <formula>0</formula>
    </cfRule>
  </conditionalFormatting>
  <conditionalFormatting sqref="E43:G45">
    <cfRule type="cellIs" dxfId="960" priority="498" operator="equal">
      <formula>0</formula>
    </cfRule>
  </conditionalFormatting>
  <conditionalFormatting sqref="E43:F43">
    <cfRule type="cellIs" dxfId="959" priority="497" operator="equal">
      <formula>0</formula>
    </cfRule>
  </conditionalFormatting>
  <conditionalFormatting sqref="E45:F45">
    <cfRule type="cellIs" dxfId="958" priority="496" operator="equal">
      <formula>0</formula>
    </cfRule>
  </conditionalFormatting>
  <conditionalFormatting sqref="A1">
    <cfRule type="cellIs" dxfId="957" priority="494" operator="equal">
      <formula>0</formula>
    </cfRule>
  </conditionalFormatting>
  <conditionalFormatting sqref="A1">
    <cfRule type="cellIs" dxfId="956" priority="489" operator="equal">
      <formula>0</formula>
    </cfRule>
  </conditionalFormatting>
  <conditionalFormatting sqref="A17:B17 A21:G21 A23:B23 A31 A1:G1 A9:G9">
    <cfRule type="expression" dxfId="955" priority="1989" stopIfTrue="1">
      <formula>#REF!&lt;#REF!</formula>
    </cfRule>
  </conditionalFormatting>
  <conditionalFormatting sqref="C12:G12">
    <cfRule type="cellIs" dxfId="954" priority="345" stopIfTrue="1" operator="equal">
      <formula>0</formula>
    </cfRule>
  </conditionalFormatting>
  <conditionalFormatting sqref="C22:G22">
    <cfRule type="cellIs" dxfId="953" priority="326" stopIfTrue="1" operator="equal">
      <formula>0</formula>
    </cfRule>
  </conditionalFormatting>
  <conditionalFormatting sqref="C12:G12">
    <cfRule type="cellIs" dxfId="952" priority="346" operator="equal">
      <formula>0</formula>
    </cfRule>
  </conditionalFormatting>
  <conditionalFormatting sqref="C12:G12">
    <cfRule type="cellIs" dxfId="951" priority="344" stopIfTrue="1" operator="equal">
      <formula>0</formula>
    </cfRule>
  </conditionalFormatting>
  <conditionalFormatting sqref="C14:G14">
    <cfRule type="cellIs" dxfId="950" priority="343" operator="equal">
      <formula>0</formula>
    </cfRule>
  </conditionalFormatting>
  <conditionalFormatting sqref="C14:G14">
    <cfRule type="cellIs" dxfId="949" priority="342" stopIfTrue="1" operator="equal">
      <formula>0</formula>
    </cfRule>
  </conditionalFormatting>
  <conditionalFormatting sqref="C14:G14">
    <cfRule type="cellIs" dxfId="948" priority="340" stopIfTrue="1" operator="equal">
      <formula>0</formula>
    </cfRule>
  </conditionalFormatting>
  <conditionalFormatting sqref="C22:G22">
    <cfRule type="cellIs" dxfId="947" priority="327" operator="equal">
      <formula>0</formula>
    </cfRule>
  </conditionalFormatting>
  <conditionalFormatting sqref="C22:G22">
    <cfRule type="cellIs" dxfId="946" priority="324" stopIfTrue="1" operator="equal">
      <formula>0</formula>
    </cfRule>
  </conditionalFormatting>
  <conditionalFormatting sqref="C22:G22">
    <cfRule type="cellIs" dxfId="945" priority="323" operator="equal">
      <formula>0</formula>
    </cfRule>
  </conditionalFormatting>
  <conditionalFormatting sqref="C22:G22">
    <cfRule type="cellIs" dxfId="944" priority="322" stopIfTrue="1" operator="equal">
      <formula>0</formula>
    </cfRule>
  </conditionalFormatting>
  <conditionalFormatting sqref="C22:G22">
    <cfRule type="cellIs" dxfId="943" priority="321" stopIfTrue="1" operator="equal">
      <formula>0</formula>
    </cfRule>
  </conditionalFormatting>
  <conditionalFormatting sqref="C22:G22">
    <cfRule type="cellIs" dxfId="942" priority="320" stopIfTrue="1" operator="equal">
      <formula>0</formula>
    </cfRule>
  </conditionalFormatting>
  <conditionalFormatting sqref="C28:G28">
    <cfRule type="cellIs" dxfId="941" priority="309" operator="equal">
      <formula>0</formula>
    </cfRule>
  </conditionalFormatting>
  <conditionalFormatting sqref="C28:G28">
    <cfRule type="cellIs" dxfId="940" priority="308" stopIfTrue="1" operator="equal">
      <formula>0</formula>
    </cfRule>
  </conditionalFormatting>
  <conditionalFormatting sqref="C37:G37">
    <cfRule type="cellIs" dxfId="939" priority="271" operator="equal">
      <formula>0</formula>
    </cfRule>
  </conditionalFormatting>
  <conditionalFormatting sqref="C28:G28">
    <cfRule type="cellIs" dxfId="938" priority="306" stopIfTrue="1" operator="equal">
      <formula>0</formula>
    </cfRule>
  </conditionalFormatting>
  <conditionalFormatting sqref="C28:G28">
    <cfRule type="cellIs" dxfId="937" priority="305" stopIfTrue="1" operator="equal">
      <formula>0</formula>
    </cfRule>
  </conditionalFormatting>
  <conditionalFormatting sqref="C28:G28">
    <cfRule type="cellIs" dxfId="936" priority="304" stopIfTrue="1" operator="equal">
      <formula>0</formula>
    </cfRule>
  </conditionalFormatting>
  <conditionalFormatting sqref="C28:G28">
    <cfRule type="cellIs" dxfId="935" priority="303" operator="equal">
      <formula>0</formula>
    </cfRule>
  </conditionalFormatting>
  <conditionalFormatting sqref="C28:G28">
    <cfRule type="cellIs" dxfId="934" priority="302" stopIfTrue="1" operator="equal">
      <formula>0</formula>
    </cfRule>
  </conditionalFormatting>
  <conditionalFormatting sqref="C28:G28">
    <cfRule type="cellIs" dxfId="933" priority="301" stopIfTrue="1" operator="equal">
      <formula>0</formula>
    </cfRule>
  </conditionalFormatting>
  <conditionalFormatting sqref="C28:G28">
    <cfRule type="cellIs" dxfId="932" priority="300" stopIfTrue="1" operator="equal">
      <formula>0</formula>
    </cfRule>
  </conditionalFormatting>
  <conditionalFormatting sqref="C37:G37">
    <cfRule type="cellIs" dxfId="931" priority="270" stopIfTrue="1" operator="equal">
      <formula>0</formula>
    </cfRule>
  </conditionalFormatting>
  <conditionalFormatting sqref="C37:G37">
    <cfRule type="expression" dxfId="930" priority="272" stopIfTrue="1">
      <formula>#REF!&lt;#REF!</formula>
    </cfRule>
  </conditionalFormatting>
  <conditionalFormatting sqref="C36:G36">
    <cfRule type="cellIs" dxfId="929" priority="265" operator="equal">
      <formula>0</formula>
    </cfRule>
  </conditionalFormatting>
  <conditionalFormatting sqref="C36:G36">
    <cfRule type="cellIs" dxfId="928" priority="264" stopIfTrue="1" operator="equal">
      <formula>0</formula>
    </cfRule>
  </conditionalFormatting>
  <conditionalFormatting sqref="C36:G36">
    <cfRule type="cellIs" dxfId="927" priority="262" stopIfTrue="1" operator="equal">
      <formula>0</formula>
    </cfRule>
  </conditionalFormatting>
  <conditionalFormatting sqref="A24:G26 A22:G22 A28:G28 A10:G14 A15:B15 A19:G20 A27:B27 A29:B30 A33:G36 A38:G40">
    <cfRule type="expression" dxfId="926" priority="2695" stopIfTrue="1">
      <formula>$IK11&lt;#REF!</formula>
    </cfRule>
  </conditionalFormatting>
  <conditionalFormatting sqref="A1">
    <cfRule type="expression" dxfId="925" priority="2736" stopIfTrue="1">
      <formula>#REF!&lt;#REF!</formula>
    </cfRule>
  </conditionalFormatting>
  <conditionalFormatting sqref="A18:B18 A32">
    <cfRule type="expression" dxfId="924" priority="200" stopIfTrue="1">
      <formula>#REF!&lt;#REF!</formula>
    </cfRule>
  </conditionalFormatting>
  <conditionalFormatting sqref="C15:G15">
    <cfRule type="cellIs" dxfId="923" priority="138" operator="equal">
      <formula>0</formula>
    </cfRule>
  </conditionalFormatting>
  <conditionalFormatting sqref="C15:G15">
    <cfRule type="cellIs" dxfId="922" priority="137" stopIfTrue="1" operator="equal">
      <formula>0</formula>
    </cfRule>
  </conditionalFormatting>
  <conditionalFormatting sqref="A6:B6">
    <cfRule type="expression" dxfId="921" priority="4530" stopIfTrue="1">
      <formula>$IK8&lt;#REF!</formula>
    </cfRule>
  </conditionalFormatting>
  <conditionalFormatting sqref="C6:G6">
    <cfRule type="cellIs" dxfId="920" priority="148" operator="equal">
      <formula>0</formula>
    </cfRule>
  </conditionalFormatting>
  <conditionalFormatting sqref="C6:G6">
    <cfRule type="cellIs" dxfId="919" priority="147" stopIfTrue="1" operator="equal">
      <formula>0</formula>
    </cfRule>
  </conditionalFormatting>
  <conditionalFormatting sqref="C6:G6">
    <cfRule type="expression" dxfId="918" priority="149" stopIfTrue="1">
      <formula>$IK8&lt;#REF!</formula>
    </cfRule>
  </conditionalFormatting>
  <conditionalFormatting sqref="C15:G15">
    <cfRule type="expression" dxfId="917" priority="139" stopIfTrue="1">
      <formula>$IK16&lt;#REF!</formula>
    </cfRule>
  </conditionalFormatting>
  <conditionalFormatting sqref="C17">
    <cfRule type="cellIs" dxfId="916" priority="131" operator="equal">
      <formula>0</formula>
    </cfRule>
  </conditionalFormatting>
  <conditionalFormatting sqref="C17">
    <cfRule type="cellIs" dxfId="915" priority="130" stopIfTrue="1" operator="equal">
      <formula>0</formula>
    </cfRule>
  </conditionalFormatting>
  <conditionalFormatting sqref="D17:G17">
    <cfRule type="cellIs" dxfId="914" priority="129" operator="equal">
      <formula>0</formula>
    </cfRule>
  </conditionalFormatting>
  <conditionalFormatting sqref="D17:G17">
    <cfRule type="cellIs" dxfId="913" priority="128" stopIfTrue="1" operator="equal">
      <formula>0</formula>
    </cfRule>
  </conditionalFormatting>
  <conditionalFormatting sqref="C17">
    <cfRule type="expression" dxfId="912" priority="132" stopIfTrue="1">
      <formula>#REF!&lt;#REF!</formula>
    </cfRule>
  </conditionalFormatting>
  <conditionalFormatting sqref="D17:G17">
    <cfRule type="expression" dxfId="911" priority="133" stopIfTrue="1">
      <formula>#REF!&lt;#REF!</formula>
    </cfRule>
  </conditionalFormatting>
  <conditionalFormatting sqref="D18:G18">
    <cfRule type="cellIs" dxfId="910" priority="122" stopIfTrue="1" operator="equal">
      <formula>0</formula>
    </cfRule>
  </conditionalFormatting>
  <conditionalFormatting sqref="D18:G18">
    <cfRule type="cellIs" dxfId="909" priority="121" stopIfTrue="1" operator="equal">
      <formula>0</formula>
    </cfRule>
  </conditionalFormatting>
  <conditionalFormatting sqref="D18:G18">
    <cfRule type="cellIs" dxfId="908" priority="119" stopIfTrue="1" operator="equal">
      <formula>0</formula>
    </cfRule>
  </conditionalFormatting>
  <conditionalFormatting sqref="D18:G18">
    <cfRule type="cellIs" dxfId="907" priority="117" stopIfTrue="1" operator="equal">
      <formula>0</formula>
    </cfRule>
  </conditionalFormatting>
  <conditionalFormatting sqref="D18:G18">
    <cfRule type="cellIs" dxfId="906" priority="115" stopIfTrue="1" operator="equal">
      <formula>0</formula>
    </cfRule>
  </conditionalFormatting>
  <conditionalFormatting sqref="D18:G18">
    <cfRule type="cellIs" dxfId="905" priority="118" operator="equal">
      <formula>0</formula>
    </cfRule>
  </conditionalFormatting>
  <conditionalFormatting sqref="D18:G18">
    <cfRule type="cellIs" dxfId="904" priority="116" stopIfTrue="1" operator="equal">
      <formula>0</formula>
    </cfRule>
  </conditionalFormatting>
  <conditionalFormatting sqref="C18">
    <cfRule type="cellIs" dxfId="903" priority="126" operator="equal">
      <formula>0</formula>
    </cfRule>
  </conditionalFormatting>
  <conditionalFormatting sqref="C18">
    <cfRule type="cellIs" dxfId="902" priority="125" stopIfTrue="1" operator="equal">
      <formula>0</formula>
    </cfRule>
  </conditionalFormatting>
  <conditionalFormatting sqref="C18:G18">
    <cfRule type="expression" dxfId="901" priority="127" stopIfTrue="1">
      <formula>#REF!&lt;#REF!</formula>
    </cfRule>
  </conditionalFormatting>
  <conditionalFormatting sqref="D18:G18">
    <cfRule type="cellIs" dxfId="900" priority="123" operator="equal">
      <formula>0</formula>
    </cfRule>
  </conditionalFormatting>
  <conditionalFormatting sqref="D18:G18">
    <cfRule type="cellIs" dxfId="899" priority="120" stopIfTrue="1" operator="equal">
      <formula>0</formula>
    </cfRule>
  </conditionalFormatting>
  <conditionalFormatting sqref="D18:G18">
    <cfRule type="expression" dxfId="898" priority="124" stopIfTrue="1">
      <formula>#REF!&lt;#REF!</formula>
    </cfRule>
  </conditionalFormatting>
  <conditionalFormatting sqref="C23:G23">
    <cfRule type="cellIs" dxfId="897" priority="113" operator="equal">
      <formula>0</formula>
    </cfRule>
  </conditionalFormatting>
  <conditionalFormatting sqref="C23:G23">
    <cfRule type="cellIs" dxfId="896" priority="112" stopIfTrue="1" operator="equal">
      <formula>0</formula>
    </cfRule>
  </conditionalFormatting>
  <conditionalFormatting sqref="C23:G23">
    <cfRule type="cellIs" dxfId="895" priority="111" stopIfTrue="1" operator="equal">
      <formula>0</formula>
    </cfRule>
  </conditionalFormatting>
  <conditionalFormatting sqref="C23:G23">
    <cfRule type="expression" dxfId="894" priority="114" stopIfTrue="1">
      <formula>#REF!&lt;#REF!</formula>
    </cfRule>
  </conditionalFormatting>
  <conditionalFormatting sqref="C27:G27">
    <cfRule type="cellIs" dxfId="893" priority="109" operator="equal">
      <formula>0</formula>
    </cfRule>
  </conditionalFormatting>
  <conditionalFormatting sqref="C27:G27">
    <cfRule type="cellIs" dxfId="892" priority="108" stopIfTrue="1" operator="equal">
      <formula>0</formula>
    </cfRule>
  </conditionalFormatting>
  <conditionalFormatting sqref="C27:G27">
    <cfRule type="cellIs" dxfId="891" priority="107" stopIfTrue="1" operator="equal">
      <formula>0</formula>
    </cfRule>
  </conditionalFormatting>
  <conditionalFormatting sqref="C27:G27">
    <cfRule type="expression" dxfId="890" priority="110" stopIfTrue="1">
      <formula>$IK28&lt;#REF!</formula>
    </cfRule>
  </conditionalFormatting>
  <conditionalFormatting sqref="C29:G29">
    <cfRule type="cellIs" dxfId="889" priority="105" operator="equal">
      <formula>0</formula>
    </cfRule>
  </conditionalFormatting>
  <conditionalFormatting sqref="C29:G29">
    <cfRule type="cellIs" dxfId="888" priority="104" stopIfTrue="1" operator="equal">
      <formula>0</formula>
    </cfRule>
  </conditionalFormatting>
  <conditionalFormatting sqref="C29:G29">
    <cfRule type="expression" dxfId="887" priority="106" stopIfTrue="1">
      <formula>$IK30&lt;#REF!</formula>
    </cfRule>
  </conditionalFormatting>
  <conditionalFormatting sqref="C30:G30">
    <cfRule type="cellIs" dxfId="886" priority="102" operator="equal">
      <formula>0</formula>
    </cfRule>
  </conditionalFormatting>
  <conditionalFormatting sqref="C30:G30">
    <cfRule type="cellIs" dxfId="885" priority="101" stopIfTrue="1" operator="equal">
      <formula>0</formula>
    </cfRule>
  </conditionalFormatting>
  <conditionalFormatting sqref="C30:G30">
    <cfRule type="cellIs" dxfId="884" priority="100" stopIfTrue="1" operator="equal">
      <formula>0</formula>
    </cfRule>
  </conditionalFormatting>
  <conditionalFormatting sqref="C30:G30">
    <cfRule type="cellIs" dxfId="883" priority="99" stopIfTrue="1" operator="equal">
      <formula>0</formula>
    </cfRule>
  </conditionalFormatting>
  <conditionalFormatting sqref="C30:G30">
    <cfRule type="cellIs" dxfId="882" priority="98" stopIfTrue="1" operator="equal">
      <formula>0</formula>
    </cfRule>
  </conditionalFormatting>
  <conditionalFormatting sqref="C30:G30">
    <cfRule type="cellIs" dxfId="881" priority="97" operator="equal">
      <formula>0</formula>
    </cfRule>
  </conditionalFormatting>
  <conditionalFormatting sqref="C30:G30">
    <cfRule type="cellIs" dxfId="880" priority="96" stopIfTrue="1" operator="equal">
      <formula>0</formula>
    </cfRule>
  </conditionalFormatting>
  <conditionalFormatting sqref="C30:G30">
    <cfRule type="cellIs" dxfId="879" priority="95" stopIfTrue="1" operator="equal">
      <formula>0</formula>
    </cfRule>
  </conditionalFormatting>
  <conditionalFormatting sqref="C30:G30">
    <cfRule type="cellIs" dxfId="878" priority="94" stopIfTrue="1" operator="equal">
      <formula>0</formula>
    </cfRule>
  </conditionalFormatting>
  <conditionalFormatting sqref="C30:G30">
    <cfRule type="expression" dxfId="877" priority="103" stopIfTrue="1">
      <formula>$IK31&lt;#REF!</formula>
    </cfRule>
  </conditionalFormatting>
  <conditionalFormatting sqref="A37:B37">
    <cfRule type="expression" dxfId="876" priority="4659" stopIfTrue="1">
      <formula>#REF!&lt;#REF!</formula>
    </cfRule>
  </conditionalFormatting>
  <conditionalFormatting sqref="B31:C31">
    <cfRule type="cellIs" dxfId="875" priority="56" operator="equal">
      <formula>0</formula>
    </cfRule>
  </conditionalFormatting>
  <conditionalFormatting sqref="B31:C31">
    <cfRule type="cellIs" dxfId="874" priority="55" stopIfTrue="1" operator="equal">
      <formula>0</formula>
    </cfRule>
  </conditionalFormatting>
  <conditionalFormatting sqref="B31:G31">
    <cfRule type="expression" dxfId="873" priority="57" stopIfTrue="1">
      <formula>#REF!&lt;#REF!</formula>
    </cfRule>
  </conditionalFormatting>
  <conditionalFormatting sqref="D31:G31">
    <cfRule type="cellIs" dxfId="872" priority="46" stopIfTrue="1" operator="equal">
      <formula>0</formula>
    </cfRule>
  </conditionalFormatting>
  <conditionalFormatting sqref="D31:G31">
    <cfRule type="cellIs" dxfId="871" priority="54" operator="equal">
      <formula>0</formula>
    </cfRule>
  </conditionalFormatting>
  <conditionalFormatting sqref="D31:G31">
    <cfRule type="cellIs" dxfId="870" priority="53" stopIfTrue="1" operator="equal">
      <formula>0</formula>
    </cfRule>
  </conditionalFormatting>
  <conditionalFormatting sqref="D31:G31">
    <cfRule type="cellIs" dxfId="869" priority="52" stopIfTrue="1" operator="equal">
      <formula>0</formula>
    </cfRule>
  </conditionalFormatting>
  <conditionalFormatting sqref="D31:G31">
    <cfRule type="cellIs" dxfId="868" priority="50" stopIfTrue="1" operator="equal">
      <formula>0</formula>
    </cfRule>
  </conditionalFormatting>
  <conditionalFormatting sqref="D31:G31">
    <cfRule type="cellIs" dxfId="867" priority="48" stopIfTrue="1" operator="equal">
      <formula>0</formula>
    </cfRule>
  </conditionalFormatting>
  <conditionalFormatting sqref="D31:G31">
    <cfRule type="cellIs" dxfId="866" priority="51" stopIfTrue="1" operator="equal">
      <formula>0</formula>
    </cfRule>
  </conditionalFormatting>
  <conditionalFormatting sqref="D31:G31">
    <cfRule type="cellIs" dxfId="865" priority="49" operator="equal">
      <formula>0</formula>
    </cfRule>
  </conditionalFormatting>
  <conditionalFormatting sqref="D31:G31">
    <cfRule type="cellIs" dxfId="864" priority="47" stopIfTrue="1" operator="equal">
      <formula>0</formula>
    </cfRule>
  </conditionalFormatting>
  <conditionalFormatting sqref="D31:G31">
    <cfRule type="expression" dxfId="863" priority="58" stopIfTrue="1">
      <formula>#REF!&lt;#REF!</formula>
    </cfRule>
  </conditionalFormatting>
  <conditionalFormatting sqref="D31:G31">
    <cfRule type="cellIs" dxfId="862" priority="44" operator="equal">
      <formula>0</formula>
    </cfRule>
  </conditionalFormatting>
  <conditionalFormatting sqref="D31:G31">
    <cfRule type="cellIs" dxfId="861" priority="43" stopIfTrue="1" operator="equal">
      <formula>0</formula>
    </cfRule>
  </conditionalFormatting>
  <conditionalFormatting sqref="D31:G31">
    <cfRule type="cellIs" dxfId="860" priority="42" stopIfTrue="1" operator="equal">
      <formula>0</formula>
    </cfRule>
  </conditionalFormatting>
  <conditionalFormatting sqref="D31:G31">
    <cfRule type="cellIs" dxfId="859" priority="40" stopIfTrue="1" operator="equal">
      <formula>0</formula>
    </cfRule>
  </conditionalFormatting>
  <conditionalFormatting sqref="D31:G31">
    <cfRule type="cellIs" dxfId="858" priority="38" stopIfTrue="1" operator="equal">
      <formula>0</formula>
    </cfRule>
  </conditionalFormatting>
  <conditionalFormatting sqref="D31:G31">
    <cfRule type="cellIs" dxfId="857" priority="36" stopIfTrue="1" operator="equal">
      <formula>0</formula>
    </cfRule>
  </conditionalFormatting>
  <conditionalFormatting sqref="D31:G31">
    <cfRule type="cellIs" dxfId="856" priority="41" stopIfTrue="1" operator="equal">
      <formula>0</formula>
    </cfRule>
  </conditionalFormatting>
  <conditionalFormatting sqref="D31:G31">
    <cfRule type="cellIs" dxfId="855" priority="39" operator="equal">
      <formula>0</formula>
    </cfRule>
  </conditionalFormatting>
  <conditionalFormatting sqref="D31:G31">
    <cfRule type="cellIs" dxfId="854" priority="37" stopIfTrue="1" operator="equal">
      <formula>0</formula>
    </cfRule>
  </conditionalFormatting>
  <conditionalFormatting sqref="D31:G31">
    <cfRule type="expression" dxfId="853" priority="45" stopIfTrue="1">
      <formula>#REF!&lt;#REF!</formula>
    </cfRule>
  </conditionalFormatting>
  <conditionalFormatting sqref="A7:B7">
    <cfRule type="cellIs" dxfId="852" priority="34" operator="equal">
      <formula>0</formula>
    </cfRule>
  </conditionalFormatting>
  <conditionalFormatting sqref="A7:B7">
    <cfRule type="cellIs" dxfId="851" priority="33" stopIfTrue="1" operator="equal">
      <formula>0</formula>
    </cfRule>
  </conditionalFormatting>
  <conditionalFormatting sqref="A7:B7">
    <cfRule type="expression" dxfId="850" priority="35" stopIfTrue="1">
      <formula>#REF!&lt;$IJ$2</formula>
    </cfRule>
  </conditionalFormatting>
  <conditionalFormatting sqref="C7:G7">
    <cfRule type="cellIs" dxfId="849" priority="31" operator="equal">
      <formula>0</formula>
    </cfRule>
  </conditionalFormatting>
  <conditionalFormatting sqref="C7:G7">
    <cfRule type="cellIs" dxfId="848" priority="30" stopIfTrue="1" operator="equal">
      <formula>0</formula>
    </cfRule>
  </conditionalFormatting>
  <conditionalFormatting sqref="C7:G7">
    <cfRule type="expression" dxfId="847" priority="32" stopIfTrue="1">
      <formula>$IK8&lt;#REF!</formula>
    </cfRule>
  </conditionalFormatting>
  <conditionalFormatting sqref="A16:B16">
    <cfRule type="cellIs" dxfId="846" priority="28" operator="equal">
      <formula>0</formula>
    </cfRule>
  </conditionalFormatting>
  <conditionalFormatting sqref="A16:B16">
    <cfRule type="cellIs" dxfId="845" priority="27" stopIfTrue="1" operator="equal">
      <formula>0</formula>
    </cfRule>
  </conditionalFormatting>
  <conditionalFormatting sqref="C16:G16">
    <cfRule type="cellIs" dxfId="844" priority="26" operator="equal">
      <formula>0</formula>
    </cfRule>
  </conditionalFormatting>
  <conditionalFormatting sqref="C16:G16">
    <cfRule type="cellIs" dxfId="843" priority="25" stopIfTrue="1" operator="equal">
      <formula>0</formula>
    </cfRule>
  </conditionalFormatting>
  <conditionalFormatting sqref="A16:G16">
    <cfRule type="expression" dxfId="842" priority="29" stopIfTrue="1">
      <formula>$IK17&lt;#REF!</formula>
    </cfRule>
  </conditionalFormatting>
  <conditionalFormatting sqref="A5:B5">
    <cfRule type="cellIs" dxfId="841" priority="23" operator="equal">
      <formula>0</formula>
    </cfRule>
  </conditionalFormatting>
  <conditionalFormatting sqref="A5:B5">
    <cfRule type="cellIs" dxfId="840" priority="22" stopIfTrue="1" operator="equal">
      <formula>0</formula>
    </cfRule>
  </conditionalFormatting>
  <conditionalFormatting sqref="A5:B5">
    <cfRule type="expression" dxfId="839" priority="24" stopIfTrue="1">
      <formula>$IK6&lt;#REF!</formula>
    </cfRule>
  </conditionalFormatting>
  <conditionalFormatting sqref="C5:G5">
    <cfRule type="cellIs" dxfId="838" priority="20" operator="equal">
      <formula>0</formula>
    </cfRule>
  </conditionalFormatting>
  <conditionalFormatting sqref="C5:G5">
    <cfRule type="cellIs" dxfId="837" priority="19" stopIfTrue="1" operator="equal">
      <formula>0</formula>
    </cfRule>
  </conditionalFormatting>
  <conditionalFormatting sqref="C5:G5">
    <cfRule type="expression" dxfId="836" priority="21" stopIfTrue="1">
      <formula>#REF!&lt;#REF!</formula>
    </cfRule>
  </conditionalFormatting>
  <conditionalFormatting sqref="A8">
    <cfRule type="cellIs" dxfId="835" priority="18" operator="equal">
      <formula>0</formula>
    </cfRule>
  </conditionalFormatting>
  <conditionalFormatting sqref="A8">
    <cfRule type="cellIs" dxfId="834" priority="17" stopIfTrue="1" operator="equal">
      <formula>0</formula>
    </cfRule>
  </conditionalFormatting>
  <conditionalFormatting sqref="A8">
    <cfRule type="expression" dxfId="833" priority="16" stopIfTrue="1">
      <formula>#REF!&lt;#REF!</formula>
    </cfRule>
  </conditionalFormatting>
  <conditionalFormatting sqref="D32:G32">
    <cfRule type="cellIs" dxfId="832" priority="1" stopIfTrue="1" operator="equal">
      <formula>0</formula>
    </cfRule>
  </conditionalFormatting>
  <conditionalFormatting sqref="D32:G32">
    <cfRule type="cellIs" dxfId="831" priority="2" operator="equal">
      <formula>0</formula>
    </cfRule>
  </conditionalFormatting>
  <conditionalFormatting sqref="B8:G8">
    <cfRule type="cellIs" dxfId="830" priority="11" operator="equal">
      <formula>0</formula>
    </cfRule>
  </conditionalFormatting>
  <conditionalFormatting sqref="B8:G8">
    <cfRule type="cellIs" dxfId="829" priority="10" stopIfTrue="1" operator="equal">
      <formula>0</formula>
    </cfRule>
  </conditionalFormatting>
  <conditionalFormatting sqref="B8:G8">
    <cfRule type="expression" dxfId="828" priority="12" stopIfTrue="1">
      <formula>#REF!&lt;#REF!</formula>
    </cfRule>
  </conditionalFormatting>
  <conditionalFormatting sqref="B32">
    <cfRule type="cellIs" dxfId="827" priority="8" operator="equal">
      <formula>0</formula>
    </cfRule>
  </conditionalFormatting>
  <conditionalFormatting sqref="B32">
    <cfRule type="cellIs" dxfId="826" priority="7" stopIfTrue="1" operator="equal">
      <formula>0</formula>
    </cfRule>
  </conditionalFormatting>
  <conditionalFormatting sqref="B32">
    <cfRule type="expression" dxfId="825" priority="9" stopIfTrue="1">
      <formula>#REF!&lt;#REF!</formula>
    </cfRule>
  </conditionalFormatting>
  <conditionalFormatting sqref="C32">
    <cfRule type="cellIs" dxfId="824" priority="3" stopIfTrue="1" operator="equal">
      <formula>0</formula>
    </cfRule>
  </conditionalFormatting>
  <conditionalFormatting sqref="C32">
    <cfRule type="cellIs" dxfId="823" priority="4" operator="equal">
      <formula>0</formula>
    </cfRule>
  </conditionalFormatting>
  <conditionalFormatting sqref="C32">
    <cfRule type="expression" dxfId="822" priority="5" stopIfTrue="1">
      <formula>#REF!&lt;#REF!</formula>
    </cfRule>
  </conditionalFormatting>
  <conditionalFormatting sqref="D32:G32">
    <cfRule type="expression" dxfId="821" priority="6" stopIfTrue="1">
      <formula>#REF!&lt;#REF!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1"/>
  <sheetViews>
    <sheetView zoomScale="80" zoomScaleNormal="80" workbookViewId="0">
      <pane xSplit="7" ySplit="1" topLeftCell="H5" activePane="bottomRight" state="frozen"/>
      <selection activeCell="A2" sqref="A2"/>
      <selection pane="topRight" activeCell="L2" sqref="L2"/>
      <selection pane="bottomLeft" activeCell="A8" sqref="A8"/>
      <selection pane="bottomRight" activeCell="B30" sqref="B30"/>
    </sheetView>
  </sheetViews>
  <sheetFormatPr defaultColWidth="0" defaultRowHeight="12.75" x14ac:dyDescent="0.2"/>
  <cols>
    <col min="1" max="1" width="34.5703125" style="3" customWidth="1"/>
    <col min="2" max="2" width="14.1406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345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337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33" t="s">
        <v>75</v>
      </c>
      <c r="B6" s="126" t="s">
        <v>146</v>
      </c>
      <c r="C6" s="115" t="s">
        <v>365</v>
      </c>
      <c r="D6" s="116">
        <v>0.13</v>
      </c>
      <c r="E6" s="116">
        <v>6.15</v>
      </c>
      <c r="F6" s="116">
        <v>0.17</v>
      </c>
      <c r="G6" s="130">
        <v>56.55</v>
      </c>
      <c r="HR6" s="12"/>
      <c r="HS6" s="6">
        <f>[1]основа!AM8</f>
        <v>42551</v>
      </c>
    </row>
    <row r="7" spans="1:227" ht="27" customHeight="1" x14ac:dyDescent="0.2">
      <c r="A7" s="134" t="s">
        <v>354</v>
      </c>
      <c r="B7" s="126" t="s">
        <v>402</v>
      </c>
      <c r="C7" s="124" t="s">
        <v>471</v>
      </c>
      <c r="D7" s="125">
        <v>11.03</v>
      </c>
      <c r="E7" s="125">
        <v>11.81</v>
      </c>
      <c r="F7" s="125">
        <v>46.83</v>
      </c>
      <c r="G7" s="125">
        <v>337.67</v>
      </c>
      <c r="H7" s="109"/>
      <c r="HR7" s="12"/>
      <c r="HS7" s="6">
        <f>[1]основа!AM9</f>
        <v>42551</v>
      </c>
    </row>
    <row r="8" spans="1:227" ht="22.5" customHeight="1" x14ac:dyDescent="0.2">
      <c r="A8" s="154" t="s">
        <v>477</v>
      </c>
      <c r="B8" s="155">
        <v>200</v>
      </c>
      <c r="C8" s="115" t="s">
        <v>478</v>
      </c>
      <c r="D8" s="116">
        <v>5.8</v>
      </c>
      <c r="E8" s="116">
        <v>6.4</v>
      </c>
      <c r="F8" s="116">
        <v>9.4</v>
      </c>
      <c r="G8" s="130">
        <v>118.4</v>
      </c>
      <c r="H8" s="109"/>
      <c r="HR8" s="12"/>
      <c r="HS8" s="6">
        <f>[1]основа!AM11</f>
        <v>42551</v>
      </c>
    </row>
    <row r="9" spans="1:227" ht="22.5" customHeight="1" x14ac:dyDescent="0.2">
      <c r="A9" s="133" t="s">
        <v>269</v>
      </c>
      <c r="B9" s="107">
        <v>100</v>
      </c>
      <c r="C9" s="89">
        <v>0</v>
      </c>
      <c r="D9" s="90">
        <v>7.5</v>
      </c>
      <c r="E9" s="90">
        <v>2.9</v>
      </c>
      <c r="F9" s="90">
        <v>51.4</v>
      </c>
      <c r="G9" s="125">
        <v>261.7</v>
      </c>
      <c r="HR9" s="12"/>
      <c r="HS9" s="6">
        <f>[1]основа!AM12</f>
        <v>42551</v>
      </c>
    </row>
    <row r="10" spans="1:227" ht="22.5" customHeight="1" x14ac:dyDescent="0.2">
      <c r="A10" s="133"/>
      <c r="B10" s="126"/>
      <c r="C10" s="124"/>
      <c r="D10" s="125"/>
      <c r="E10" s="125"/>
      <c r="F10" s="125"/>
      <c r="G10" s="125"/>
      <c r="HR10" s="12"/>
      <c r="HS10" s="6"/>
    </row>
    <row r="11" spans="1:227" ht="15" customHeight="1" x14ac:dyDescent="0.2">
      <c r="A11" s="18" t="s">
        <v>11</v>
      </c>
      <c r="B11" s="26"/>
      <c r="C11" s="27"/>
      <c r="D11" s="28">
        <f>D6+D7+D8+D9</f>
        <v>24.46</v>
      </c>
      <c r="E11" s="28">
        <f>E6+E7+E8+E9</f>
        <v>27.259999999999998</v>
      </c>
      <c r="F11" s="28">
        <f>F6+F7+F8+F9</f>
        <v>107.8</v>
      </c>
      <c r="G11" s="28">
        <f>G6+G7+G8+G9</f>
        <v>774.31999999999994</v>
      </c>
      <c r="HR11" s="12"/>
      <c r="HS11" s="6">
        <f>[1]основа!AM15</f>
        <v>42551</v>
      </c>
    </row>
    <row r="12" spans="1:227" ht="15" customHeight="1" x14ac:dyDescent="0.2">
      <c r="A12" s="18"/>
      <c r="B12" s="26"/>
      <c r="C12" s="27"/>
      <c r="D12" s="28"/>
      <c r="E12" s="28"/>
      <c r="F12" s="28"/>
      <c r="G12" s="28"/>
      <c r="HR12" s="12"/>
      <c r="HS12" s="6">
        <f>[1]основа!AM22</f>
        <v>42551</v>
      </c>
    </row>
    <row r="13" spans="1:227" ht="15" customHeight="1" x14ac:dyDescent="0.2">
      <c r="A13" s="18" t="s">
        <v>14</v>
      </c>
      <c r="B13" s="26"/>
      <c r="C13" s="27"/>
      <c r="D13" s="30"/>
      <c r="E13" s="30"/>
      <c r="F13" s="30"/>
      <c r="G13" s="30"/>
      <c r="HR13" s="12"/>
      <c r="HS13" s="6">
        <f>[1]основа!AM23</f>
        <v>42551</v>
      </c>
    </row>
    <row r="14" spans="1:227" ht="23.25" customHeight="1" x14ac:dyDescent="0.2">
      <c r="A14" s="134" t="s">
        <v>316</v>
      </c>
      <c r="B14" s="172">
        <v>100</v>
      </c>
      <c r="C14" s="115" t="s">
        <v>375</v>
      </c>
      <c r="D14" s="116">
        <v>0.6</v>
      </c>
      <c r="E14" s="116">
        <v>4.96</v>
      </c>
      <c r="F14" s="116">
        <v>1.84</v>
      </c>
      <c r="G14" s="130">
        <v>53.28</v>
      </c>
      <c r="HR14" s="12"/>
      <c r="HS14" s="6">
        <f>[1]основа!AM24</f>
        <v>42551</v>
      </c>
    </row>
    <row r="15" spans="1:227" ht="40.5" customHeight="1" x14ac:dyDescent="0.2">
      <c r="A15" s="134" t="s">
        <v>503</v>
      </c>
      <c r="B15" s="172" t="s">
        <v>355</v>
      </c>
      <c r="C15" s="124" t="s">
        <v>381</v>
      </c>
      <c r="D15" s="125">
        <v>9.9600000000000009</v>
      </c>
      <c r="E15" s="125">
        <v>11</v>
      </c>
      <c r="F15" s="125">
        <v>16.38</v>
      </c>
      <c r="G15" s="125">
        <v>204.4</v>
      </c>
      <c r="HR15" s="12"/>
      <c r="HS15" s="6">
        <f>[1]основа!AM25</f>
        <v>42551</v>
      </c>
    </row>
    <row r="16" spans="1:227" ht="21" customHeight="1" x14ac:dyDescent="0.2">
      <c r="A16" s="133" t="s">
        <v>420</v>
      </c>
      <c r="B16" s="126" t="s">
        <v>427</v>
      </c>
      <c r="C16" s="127" t="s">
        <v>400</v>
      </c>
      <c r="D16" s="130">
        <v>27.82</v>
      </c>
      <c r="E16" s="130">
        <v>16.100000000000001</v>
      </c>
      <c r="F16" s="130">
        <v>54.68</v>
      </c>
      <c r="G16" s="130">
        <v>474</v>
      </c>
      <c r="H16" s="109"/>
      <c r="HR16" s="12"/>
      <c r="HS16" s="6">
        <f>[1]основа!AM26</f>
        <v>42551</v>
      </c>
    </row>
    <row r="17" spans="1:227" ht="15" customHeight="1" x14ac:dyDescent="0.2">
      <c r="A17" s="133" t="s">
        <v>481</v>
      </c>
      <c r="B17" s="126" t="s">
        <v>153</v>
      </c>
      <c r="C17" s="89" t="s">
        <v>370</v>
      </c>
      <c r="D17" s="90">
        <v>0.16</v>
      </c>
      <c r="E17" s="90">
        <v>0.16</v>
      </c>
      <c r="F17" s="90">
        <v>27.88</v>
      </c>
      <c r="G17" s="125">
        <v>114.6</v>
      </c>
      <c r="HR17" s="12"/>
      <c r="HS17" s="6">
        <f>[1]основа!AM28</f>
        <v>42551</v>
      </c>
    </row>
    <row r="18" spans="1:227" ht="15" customHeight="1" x14ac:dyDescent="0.2">
      <c r="A18" s="133" t="s">
        <v>72</v>
      </c>
      <c r="B18" s="135">
        <v>60</v>
      </c>
      <c r="C18" s="115"/>
      <c r="D18" s="90">
        <v>3.66</v>
      </c>
      <c r="E18" s="90">
        <v>0.72</v>
      </c>
      <c r="F18" s="90">
        <v>23.94</v>
      </c>
      <c r="G18" s="125">
        <v>116.88</v>
      </c>
      <c r="HR18" s="12"/>
      <c r="HS18" s="6">
        <f>[1]основа!AM29</f>
        <v>42551</v>
      </c>
    </row>
    <row r="19" spans="1:227" ht="15" customHeight="1" x14ac:dyDescent="0.2">
      <c r="A19" s="133" t="s">
        <v>73</v>
      </c>
      <c r="B19" s="135">
        <v>70</v>
      </c>
      <c r="C19" s="89"/>
      <c r="D19" s="90">
        <v>5.32</v>
      </c>
      <c r="E19" s="90">
        <v>0.56000000000000005</v>
      </c>
      <c r="F19" s="90">
        <v>34.44</v>
      </c>
      <c r="G19" s="125">
        <v>164.1</v>
      </c>
      <c r="HR19" s="12"/>
      <c r="HS19" s="6"/>
    </row>
    <row r="20" spans="1:227" ht="15" customHeight="1" x14ac:dyDescent="0.2">
      <c r="A20" s="18" t="s">
        <v>15</v>
      </c>
      <c r="B20" s="26"/>
      <c r="C20" s="27"/>
      <c r="D20" s="28">
        <f>D14+D15+D16+D17+D18+D19</f>
        <v>47.52</v>
      </c>
      <c r="E20" s="28">
        <f t="shared" ref="E20:G20" si="0">E14+E15+E16+E17+E18+E19</f>
        <v>33.5</v>
      </c>
      <c r="F20" s="28">
        <f t="shared" si="0"/>
        <v>159.16</v>
      </c>
      <c r="G20" s="28">
        <f t="shared" si="0"/>
        <v>1127.26</v>
      </c>
      <c r="HR20" s="12"/>
      <c r="HS20" s="6">
        <f>[1]основа!AM32</f>
        <v>42551</v>
      </c>
    </row>
    <row r="21" spans="1:227" ht="15" customHeight="1" x14ac:dyDescent="0.2">
      <c r="A21" s="18"/>
      <c r="B21" s="26"/>
      <c r="C21" s="27"/>
      <c r="D21" s="28"/>
      <c r="E21" s="28"/>
      <c r="F21" s="28"/>
      <c r="G21" s="28"/>
      <c r="HR21" s="12"/>
      <c r="HS21" s="6">
        <f>[1]основа!AM33</f>
        <v>42551</v>
      </c>
    </row>
    <row r="22" spans="1:227" ht="15" customHeight="1" x14ac:dyDescent="0.2">
      <c r="A22" s="18" t="s">
        <v>16</v>
      </c>
      <c r="B22" s="26"/>
      <c r="C22" s="27"/>
      <c r="D22" s="30"/>
      <c r="E22" s="30"/>
      <c r="F22" s="30"/>
      <c r="G22" s="30"/>
      <c r="HR22" s="12"/>
      <c r="HS22" s="6">
        <f>[1]основа!AM34</f>
        <v>42551</v>
      </c>
    </row>
    <row r="23" spans="1:227" ht="24.75" customHeight="1" x14ac:dyDescent="0.2">
      <c r="A23" s="134" t="s">
        <v>317</v>
      </c>
      <c r="B23" s="126" t="s">
        <v>268</v>
      </c>
      <c r="C23" s="127" t="s">
        <v>374</v>
      </c>
      <c r="D23" s="130">
        <v>43.43</v>
      </c>
      <c r="E23" s="130">
        <v>18.100000000000001</v>
      </c>
      <c r="F23" s="130">
        <v>49.42</v>
      </c>
      <c r="G23" s="130">
        <v>534.23</v>
      </c>
      <c r="HR23" s="12"/>
      <c r="HS23" s="6"/>
    </row>
    <row r="24" spans="1:227" ht="15" customHeight="1" x14ac:dyDescent="0.2">
      <c r="A24" s="133" t="s">
        <v>294</v>
      </c>
      <c r="B24" s="126" t="s">
        <v>153</v>
      </c>
      <c r="C24" s="127" t="s">
        <v>485</v>
      </c>
      <c r="D24" s="130">
        <v>0.1</v>
      </c>
      <c r="E24" s="130">
        <v>0.04</v>
      </c>
      <c r="F24" s="130">
        <v>20.7</v>
      </c>
      <c r="G24" s="130">
        <v>83.56</v>
      </c>
      <c r="HR24" s="12"/>
      <c r="HS24" s="6">
        <f>[1]основа!AM36</f>
        <v>42551</v>
      </c>
    </row>
    <row r="25" spans="1:227" ht="15" customHeight="1" x14ac:dyDescent="0.2">
      <c r="A25" s="133" t="s">
        <v>424</v>
      </c>
      <c r="B25" s="126">
        <v>230</v>
      </c>
      <c r="C25" s="124">
        <v>0</v>
      </c>
      <c r="D25" s="125">
        <v>0.92</v>
      </c>
      <c r="E25" s="125">
        <v>0.69</v>
      </c>
      <c r="F25" s="125">
        <v>23.69</v>
      </c>
      <c r="G25" s="125">
        <v>108.1</v>
      </c>
      <c r="H25" s="109"/>
      <c r="HR25" s="12"/>
      <c r="HS25" s="6">
        <f>[1]основа!AM37</f>
        <v>42551</v>
      </c>
    </row>
    <row r="26" spans="1:227" ht="15" customHeight="1" x14ac:dyDescent="0.2">
      <c r="A26" s="18" t="s">
        <v>17</v>
      </c>
      <c r="B26" s="26"/>
      <c r="C26" s="27"/>
      <c r="D26" s="28">
        <f>D23+D24+D25</f>
        <v>44.45</v>
      </c>
      <c r="E26" s="28">
        <f t="shared" ref="E26:G26" si="1">E23+E24+E25</f>
        <v>18.830000000000002</v>
      </c>
      <c r="F26" s="28">
        <f t="shared" si="1"/>
        <v>93.81</v>
      </c>
      <c r="G26" s="28">
        <f t="shared" si="1"/>
        <v>725.89</v>
      </c>
      <c r="HR26" s="12"/>
      <c r="HS26" s="6">
        <f>[1]основа!AM40</f>
        <v>42551</v>
      </c>
    </row>
    <row r="27" spans="1:227" ht="15" customHeight="1" x14ac:dyDescent="0.2">
      <c r="A27" s="18"/>
      <c r="B27" s="26"/>
      <c r="C27" s="27"/>
      <c r="D27" s="28"/>
      <c r="E27" s="28"/>
      <c r="F27" s="28"/>
      <c r="G27" s="28"/>
      <c r="HR27" s="12"/>
      <c r="HS27" s="6">
        <f>[1]основа!AM41</f>
        <v>42551</v>
      </c>
    </row>
    <row r="28" spans="1:227" ht="15" customHeight="1" x14ac:dyDescent="0.2">
      <c r="A28" s="18" t="s">
        <v>18</v>
      </c>
      <c r="B28" s="26"/>
      <c r="C28" s="27"/>
      <c r="D28" s="30"/>
      <c r="E28" s="30"/>
      <c r="F28" s="30"/>
      <c r="G28" s="30"/>
      <c r="HR28" s="12"/>
      <c r="HS28" s="6">
        <f>[1]основа!AM42</f>
        <v>42551</v>
      </c>
    </row>
    <row r="29" spans="1:227" ht="15" customHeight="1" x14ac:dyDescent="0.2">
      <c r="A29" s="133" t="s">
        <v>324</v>
      </c>
      <c r="B29" s="136" t="s">
        <v>442</v>
      </c>
      <c r="C29" s="127" t="s">
        <v>391</v>
      </c>
      <c r="D29" s="130">
        <v>5.04</v>
      </c>
      <c r="E29" s="130">
        <v>5.04</v>
      </c>
      <c r="F29" s="130">
        <v>5.04</v>
      </c>
      <c r="G29" s="130">
        <v>5.04</v>
      </c>
      <c r="HR29" s="12"/>
      <c r="HS29" s="6">
        <f>[1]основа!AM43</f>
        <v>42551</v>
      </c>
    </row>
    <row r="30" spans="1:227" ht="30.75" customHeight="1" x14ac:dyDescent="0.2">
      <c r="A30" s="153" t="s">
        <v>505</v>
      </c>
      <c r="B30" s="163" t="s">
        <v>171</v>
      </c>
      <c r="C30" s="164" t="s">
        <v>506</v>
      </c>
      <c r="D30" s="165">
        <v>28.27</v>
      </c>
      <c r="E30" s="165">
        <v>26.88</v>
      </c>
      <c r="F30" s="165">
        <v>0.09</v>
      </c>
      <c r="G30" s="165">
        <v>355.35</v>
      </c>
      <c r="HR30" s="12"/>
      <c r="HS30" s="6">
        <f>[1]основа!AM44</f>
        <v>42551</v>
      </c>
    </row>
    <row r="31" spans="1:227" ht="15" customHeight="1" x14ac:dyDescent="0.2">
      <c r="A31" s="133" t="s">
        <v>322</v>
      </c>
      <c r="B31" s="172">
        <v>200</v>
      </c>
      <c r="C31" s="115" t="s">
        <v>465</v>
      </c>
      <c r="D31" s="90">
        <v>4.7699999999999996</v>
      </c>
      <c r="E31" s="90">
        <v>7.2</v>
      </c>
      <c r="F31" s="90">
        <v>38.4</v>
      </c>
      <c r="G31" s="90">
        <v>237.25</v>
      </c>
      <c r="HR31" s="12"/>
      <c r="HS31" s="6"/>
    </row>
    <row r="32" spans="1:227" ht="15" customHeight="1" x14ac:dyDescent="0.2">
      <c r="A32" s="133" t="s">
        <v>348</v>
      </c>
      <c r="B32" s="126" t="s">
        <v>153</v>
      </c>
      <c r="C32" s="124" t="s">
        <v>388</v>
      </c>
      <c r="D32" s="125">
        <v>0.35</v>
      </c>
      <c r="E32" s="125">
        <v>0.08</v>
      </c>
      <c r="F32" s="125">
        <v>29.85</v>
      </c>
      <c r="G32" s="125">
        <v>122.2</v>
      </c>
      <c r="HR32" s="12"/>
      <c r="HS32" s="6">
        <f>[1]основа!AM46</f>
        <v>42551</v>
      </c>
    </row>
    <row r="33" spans="1:227" ht="15" customHeight="1" x14ac:dyDescent="0.2">
      <c r="A33" s="133" t="s">
        <v>73</v>
      </c>
      <c r="B33" s="126">
        <v>55</v>
      </c>
      <c r="C33" s="89"/>
      <c r="D33" s="90">
        <v>4.1900000000000004</v>
      </c>
      <c r="E33" s="90">
        <v>0.44</v>
      </c>
      <c r="F33" s="90">
        <v>27.06</v>
      </c>
      <c r="G33" s="125">
        <v>128.9</v>
      </c>
      <c r="HR33" s="12"/>
      <c r="HS33" s="6">
        <f>[1]основа!AM47</f>
        <v>42551</v>
      </c>
    </row>
    <row r="34" spans="1:227" ht="15" customHeight="1" x14ac:dyDescent="0.2">
      <c r="A34" s="133" t="s">
        <v>72</v>
      </c>
      <c r="B34" s="107">
        <v>70</v>
      </c>
      <c r="C34" s="115"/>
      <c r="D34" s="90">
        <v>4.2699999999999996</v>
      </c>
      <c r="E34" s="90">
        <v>0.84</v>
      </c>
      <c r="F34" s="90">
        <v>27.93</v>
      </c>
      <c r="G34" s="125">
        <v>136.36000000000001</v>
      </c>
      <c r="HR34" s="12"/>
      <c r="HS34" s="6"/>
    </row>
    <row r="35" spans="1:227" ht="15" customHeight="1" x14ac:dyDescent="0.2">
      <c r="A35" s="18" t="s">
        <v>19</v>
      </c>
      <c r="B35" s="26"/>
      <c r="C35" s="27"/>
      <c r="D35" s="28">
        <f>D29+D30+D31+D32+D33+D34</f>
        <v>46.89</v>
      </c>
      <c r="E35" s="28">
        <f t="shared" ref="E35:G35" si="2">E29+E30+E31+E32+E33+E34</f>
        <v>40.479999999999997</v>
      </c>
      <c r="F35" s="28">
        <f t="shared" si="2"/>
        <v>128.37</v>
      </c>
      <c r="G35" s="28">
        <f t="shared" si="2"/>
        <v>985.10000000000014</v>
      </c>
      <c r="HR35" s="12"/>
      <c r="HS35" s="6">
        <f>[1]основа!AM50</f>
        <v>42551</v>
      </c>
    </row>
    <row r="36" spans="1:227" ht="15" customHeight="1" x14ac:dyDescent="0.2">
      <c r="A36" s="18"/>
      <c r="B36" s="26"/>
      <c r="C36" s="27"/>
      <c r="D36" s="30"/>
      <c r="E36" s="28"/>
      <c r="F36" s="30"/>
      <c r="G36" s="30"/>
      <c r="HR36" s="12"/>
      <c r="HS36" s="6">
        <f>[1]основа!AM51</f>
        <v>42551</v>
      </c>
    </row>
    <row r="37" spans="1:227" ht="15" customHeight="1" x14ac:dyDescent="0.2">
      <c r="A37" s="18" t="s">
        <v>20</v>
      </c>
      <c r="B37" s="26"/>
      <c r="C37" s="27"/>
      <c r="D37" s="30"/>
      <c r="E37" s="30"/>
      <c r="F37" s="30"/>
      <c r="G37" s="30"/>
      <c r="HR37" s="12"/>
      <c r="HS37" s="6">
        <f>[1]основа!AM52</f>
        <v>42551</v>
      </c>
    </row>
    <row r="38" spans="1:227" ht="15" customHeight="1" x14ac:dyDescent="0.2">
      <c r="A38" s="133" t="s">
        <v>340</v>
      </c>
      <c r="B38" s="126">
        <v>50</v>
      </c>
      <c r="C38" s="124"/>
      <c r="D38" s="125">
        <v>1.95</v>
      </c>
      <c r="E38" s="125">
        <v>15.3</v>
      </c>
      <c r="F38" s="125">
        <v>31.25</v>
      </c>
      <c r="G38" s="125">
        <v>271</v>
      </c>
      <c r="HR38" s="12"/>
      <c r="HS38" s="6">
        <f>[1]основа!AM53</f>
        <v>42551</v>
      </c>
    </row>
    <row r="39" spans="1:227" ht="15" customHeight="1" x14ac:dyDescent="0.2">
      <c r="A39" s="133" t="s">
        <v>351</v>
      </c>
      <c r="B39" s="126">
        <v>200</v>
      </c>
      <c r="C39" s="124" t="s">
        <v>373</v>
      </c>
      <c r="D39" s="125">
        <v>5.8</v>
      </c>
      <c r="E39" s="125">
        <v>5</v>
      </c>
      <c r="F39" s="125">
        <v>8</v>
      </c>
      <c r="G39" s="125">
        <v>100</v>
      </c>
      <c r="HR39" s="12"/>
      <c r="HS39" s="6">
        <f>[1]основа!AM54</f>
        <v>42551</v>
      </c>
    </row>
    <row r="40" spans="1:227" ht="15" customHeight="1" x14ac:dyDescent="0.2">
      <c r="A40" s="18" t="s">
        <v>21</v>
      </c>
      <c r="B40" s="26"/>
      <c r="C40" s="27"/>
      <c r="D40" s="28">
        <f>D38+D39</f>
        <v>7.75</v>
      </c>
      <c r="E40" s="28">
        <f t="shared" ref="E40:G40" si="3">E38+E39</f>
        <v>20.3</v>
      </c>
      <c r="F40" s="28">
        <f t="shared" si="3"/>
        <v>39.25</v>
      </c>
      <c r="G40" s="28">
        <f t="shared" si="3"/>
        <v>371</v>
      </c>
      <c r="HR40" s="12"/>
      <c r="HS40" s="6">
        <f>[1]основа!AM56</f>
        <v>42551</v>
      </c>
    </row>
    <row r="41" spans="1:227" ht="15" customHeight="1" x14ac:dyDescent="0.2">
      <c r="A41" s="18"/>
      <c r="B41" s="26"/>
      <c r="C41" s="27"/>
      <c r="D41" s="19"/>
      <c r="E41" s="19"/>
      <c r="F41" s="19"/>
      <c r="G41" s="19"/>
      <c r="HR41" s="12"/>
      <c r="HS41" s="6">
        <f>[1]основа!AM57</f>
        <v>42551</v>
      </c>
    </row>
    <row r="42" spans="1:227" ht="15" customHeight="1" x14ac:dyDescent="0.2">
      <c r="A42" s="18" t="s">
        <v>22</v>
      </c>
      <c r="B42" s="26"/>
      <c r="C42" s="27"/>
      <c r="D42" s="28">
        <f>D11+D20+D26+D35+D40</f>
        <v>171.07</v>
      </c>
      <c r="E42" s="28">
        <f t="shared" ref="E42:G42" si="4">E11+E20+E26+E35+E40</f>
        <v>140.37</v>
      </c>
      <c r="F42" s="28">
        <f t="shared" si="4"/>
        <v>528.39</v>
      </c>
      <c r="G42" s="28">
        <f t="shared" si="4"/>
        <v>3983.5699999999997</v>
      </c>
      <c r="HR42" s="12"/>
      <c r="HS42" s="6">
        <f>[1]основа!AM58</f>
        <v>42551</v>
      </c>
    </row>
    <row r="43" spans="1:227" ht="15" customHeight="1" x14ac:dyDescent="0.2">
      <c r="A43" s="33"/>
      <c r="B43" s="26"/>
      <c r="C43" s="27"/>
      <c r="D43" s="34"/>
      <c r="E43" s="34"/>
      <c r="F43" s="34"/>
      <c r="G43" s="34"/>
      <c r="HR43" s="12"/>
      <c r="HS43" s="6">
        <f>[1]основа!AM59</f>
        <v>42551</v>
      </c>
    </row>
    <row r="44" spans="1:227" ht="14.25" customHeight="1" x14ac:dyDescent="0.2">
      <c r="HR44" s="12"/>
      <c r="HS44" s="6">
        <f>[1]основа!AM60</f>
        <v>42551</v>
      </c>
    </row>
    <row r="45" spans="1:227" ht="18.75" x14ac:dyDescent="0.3">
      <c r="A45" s="35"/>
      <c r="E45" s="110"/>
      <c r="F45" s="186"/>
      <c r="G45" s="187"/>
      <c r="HR45" s="12"/>
      <c r="HS45" s="6">
        <f>[1]основа!AM70</f>
        <v>42551</v>
      </c>
    </row>
    <row r="46" spans="1:227" ht="18.75" x14ac:dyDescent="0.3">
      <c r="A46" s="35"/>
      <c r="HR46" s="12"/>
      <c r="HS46" s="6">
        <f>[1]основа!AM71</f>
        <v>42551</v>
      </c>
    </row>
    <row r="47" spans="1:227" ht="18.75" x14ac:dyDescent="0.3">
      <c r="A47" s="35"/>
      <c r="E47" s="110"/>
      <c r="F47" s="111"/>
      <c r="HR47" s="12"/>
      <c r="HS47" s="6">
        <f>[1]основа!AM72</f>
        <v>42551</v>
      </c>
    </row>
    <row r="48" spans="1:227" x14ac:dyDescent="0.2">
      <c r="HR48" s="12"/>
      <c r="HS48" s="6">
        <f>[1]основа!AM73</f>
        <v>42551</v>
      </c>
    </row>
    <row r="49" spans="1:227" x14ac:dyDescent="0.2">
      <c r="HR49" s="12"/>
      <c r="HS49" s="6">
        <f>[1]основа!AM74</f>
        <v>42551</v>
      </c>
    </row>
    <row r="50" spans="1:227" ht="18.75" x14ac:dyDescent="0.3">
      <c r="A50" s="35"/>
      <c r="HR50" s="12"/>
      <c r="HS50" s="6">
        <f>[1]основа!AM75</f>
        <v>42551</v>
      </c>
    </row>
    <row r="51" spans="1:227" x14ac:dyDescent="0.2">
      <c r="HR51" s="12"/>
      <c r="HS51" s="6">
        <f>[1]основа!AM76</f>
        <v>42551</v>
      </c>
    </row>
    <row r="52" spans="1:227" x14ac:dyDescent="0.2">
      <c r="HR52" s="12"/>
      <c r="HS52" s="6">
        <f>[1]основа!AM77</f>
        <v>42551</v>
      </c>
    </row>
    <row r="53" spans="1:227" x14ac:dyDescent="0.2">
      <c r="HR53" s="12"/>
      <c r="HS53" s="6">
        <f>[1]основа!AM78</f>
        <v>42551</v>
      </c>
    </row>
    <row r="54" spans="1:227" x14ac:dyDescent="0.2">
      <c r="HR54" s="12"/>
      <c r="HS54" s="6">
        <f>[1]основа!AM79</f>
        <v>42551</v>
      </c>
    </row>
    <row r="55" spans="1:227" x14ac:dyDescent="0.2">
      <c r="HR55" s="12"/>
      <c r="HS55" s="6">
        <f>[1]основа!AM80</f>
        <v>42551</v>
      </c>
    </row>
    <row r="56" spans="1:227" x14ac:dyDescent="0.2">
      <c r="HR56" s="12"/>
      <c r="HS56" s="6">
        <f>[1]основа!AM81</f>
        <v>42551</v>
      </c>
    </row>
    <row r="57" spans="1:227" x14ac:dyDescent="0.2">
      <c r="HR57" s="12"/>
      <c r="HS57" s="6">
        <f>[1]основа!AM82</f>
        <v>42551</v>
      </c>
    </row>
    <row r="58" spans="1:227" x14ac:dyDescent="0.2">
      <c r="HR58" s="12"/>
      <c r="HS58" s="6">
        <f>[1]основа!AM83</f>
        <v>42551</v>
      </c>
    </row>
    <row r="59" spans="1:227" x14ac:dyDescent="0.2">
      <c r="HR59" s="12"/>
      <c r="HS59" s="6">
        <f>[1]основа!AM84</f>
        <v>42551</v>
      </c>
    </row>
    <row r="60" spans="1:227" x14ac:dyDescent="0.2">
      <c r="HR60" s="12"/>
      <c r="HS60" s="6">
        <f>[1]основа!AM85</f>
        <v>42551</v>
      </c>
    </row>
    <row r="61" spans="1:227" x14ac:dyDescent="0.2">
      <c r="HR61" s="12"/>
      <c r="HS61" s="6">
        <f>[1]основа!AM86</f>
        <v>42551</v>
      </c>
    </row>
    <row r="62" spans="1:227" x14ac:dyDescent="0.2">
      <c r="HR62" s="12"/>
      <c r="HS62" s="6">
        <f>[1]основа!AM87</f>
        <v>42551</v>
      </c>
    </row>
    <row r="63" spans="1:227" x14ac:dyDescent="0.2">
      <c r="HR63" s="12"/>
      <c r="HS63" s="6">
        <f>[1]основа!AM88</f>
        <v>42551</v>
      </c>
    </row>
    <row r="64" spans="1:227" x14ac:dyDescent="0.2">
      <c r="HR64" s="12"/>
      <c r="HS64" s="6">
        <f>[1]основа!AM89</f>
        <v>42551</v>
      </c>
    </row>
    <row r="65" spans="226:227" x14ac:dyDescent="0.2">
      <c r="HR65" s="12"/>
      <c r="HS65" s="6">
        <f>[1]основа!AM90</f>
        <v>42551</v>
      </c>
    </row>
    <row r="66" spans="226:227" x14ac:dyDescent="0.2">
      <c r="HR66" s="12"/>
      <c r="HS66" s="6">
        <f>[1]основа!AM91</f>
        <v>42551</v>
      </c>
    </row>
    <row r="67" spans="226:227" x14ac:dyDescent="0.2">
      <c r="HR67" s="12"/>
      <c r="HS67" s="6">
        <f>[1]основа!AM92</f>
        <v>42551</v>
      </c>
    </row>
    <row r="68" spans="226:227" x14ac:dyDescent="0.2">
      <c r="HR68" s="12"/>
      <c r="HS68" s="6">
        <f>[1]основа!AM93</f>
        <v>42551</v>
      </c>
    </row>
    <row r="69" spans="226:227" x14ac:dyDescent="0.2">
      <c r="HR69" s="12"/>
      <c r="HS69" s="6">
        <f>[1]основа!AM94</f>
        <v>42551</v>
      </c>
    </row>
    <row r="70" spans="226:227" x14ac:dyDescent="0.2">
      <c r="HR70" s="12"/>
      <c r="HS70" s="6">
        <f>[1]основа!AM95</f>
        <v>42551</v>
      </c>
    </row>
    <row r="71" spans="226:227" x14ac:dyDescent="0.2">
      <c r="HR71" s="12"/>
      <c r="HS71" s="6">
        <f>[1]основа!AM96</f>
        <v>42551</v>
      </c>
    </row>
    <row r="72" spans="226:227" x14ac:dyDescent="0.2">
      <c r="HR72" s="12"/>
      <c r="HS72" s="6">
        <f>[1]основа!AM97</f>
        <v>42551</v>
      </c>
    </row>
    <row r="73" spans="226:227" x14ac:dyDescent="0.2">
      <c r="HR73" s="12"/>
      <c r="HS73" s="6">
        <f>[1]основа!AM98</f>
        <v>42551</v>
      </c>
    </row>
    <row r="74" spans="226:227" x14ac:dyDescent="0.2">
      <c r="HR74" s="12"/>
      <c r="HS74" s="6">
        <f>[1]основа!AM99</f>
        <v>42551</v>
      </c>
    </row>
    <row r="75" spans="226:227" x14ac:dyDescent="0.2">
      <c r="HR75" s="12"/>
      <c r="HS75" s="6">
        <f>[1]основа!AM100</f>
        <v>42551</v>
      </c>
    </row>
    <row r="76" spans="226:227" x14ac:dyDescent="0.2">
      <c r="HR76" s="12"/>
      <c r="HS76" s="6">
        <f>[1]основа!AM101</f>
        <v>42551</v>
      </c>
    </row>
    <row r="77" spans="226:227" x14ac:dyDescent="0.2">
      <c r="HR77" s="12"/>
      <c r="HS77" s="6">
        <f>[1]основа!AM102</f>
        <v>42551</v>
      </c>
    </row>
    <row r="78" spans="226:227" x14ac:dyDescent="0.2">
      <c r="HR78" s="12"/>
      <c r="HS78" s="6">
        <f>[1]основа!AM103</f>
        <v>42551</v>
      </c>
    </row>
    <row r="79" spans="226:227" x14ac:dyDescent="0.2">
      <c r="HR79" s="12"/>
      <c r="HS79" s="6">
        <f>[1]основа!AM104</f>
        <v>42551</v>
      </c>
    </row>
    <row r="80" spans="226:227" x14ac:dyDescent="0.2">
      <c r="HR80" s="12"/>
      <c r="HS80" s="6">
        <f>[1]основа!AM105</f>
        <v>42551</v>
      </c>
    </row>
    <row r="81" spans="226:227" x14ac:dyDescent="0.2">
      <c r="HR81" s="12"/>
      <c r="HS81" s="6">
        <f>[1]основа!AM106</f>
        <v>42551</v>
      </c>
    </row>
    <row r="82" spans="226:227" x14ac:dyDescent="0.2">
      <c r="HR82" s="12"/>
      <c r="HS82" s="6">
        <f>[1]основа!AM107</f>
        <v>42551</v>
      </c>
    </row>
    <row r="83" spans="226:227" x14ac:dyDescent="0.2">
      <c r="HR83" s="12"/>
      <c r="HS83" s="6">
        <f>[1]основа!AM108</f>
        <v>42551</v>
      </c>
    </row>
    <row r="84" spans="226:227" x14ac:dyDescent="0.2">
      <c r="HR84" s="12"/>
      <c r="HS84" s="6">
        <f>[1]основа!AM109</f>
        <v>42551</v>
      </c>
    </row>
    <row r="85" spans="226:227" x14ac:dyDescent="0.2">
      <c r="HR85" s="12"/>
      <c r="HS85" s="6">
        <f>[1]основа!AM110</f>
        <v>42551</v>
      </c>
    </row>
    <row r="86" spans="226:227" x14ac:dyDescent="0.2">
      <c r="HR86" s="12"/>
      <c r="HS86" s="6">
        <f>[1]основа!AM111</f>
        <v>42551</v>
      </c>
    </row>
    <row r="87" spans="226:227" x14ac:dyDescent="0.2">
      <c r="HR87" s="12"/>
      <c r="HS87" s="6">
        <f>[1]основа!AM112</f>
        <v>42551</v>
      </c>
    </row>
    <row r="88" spans="226:227" x14ac:dyDescent="0.2">
      <c r="HR88" s="12"/>
      <c r="HS88" s="6">
        <f>[1]основа!AM113</f>
        <v>42551</v>
      </c>
    </row>
    <row r="89" spans="226:227" x14ac:dyDescent="0.2">
      <c r="HR89" s="12"/>
      <c r="HS89" s="6">
        <f>[1]основа!AM114</f>
        <v>42551</v>
      </c>
    </row>
    <row r="90" spans="226:227" x14ac:dyDescent="0.2">
      <c r="HR90" s="12"/>
      <c r="HS90" s="6">
        <f>[1]основа!AM115</f>
        <v>42551</v>
      </c>
    </row>
    <row r="91" spans="226:227" x14ac:dyDescent="0.2">
      <c r="HR91" s="12"/>
      <c r="HS91" s="6">
        <f>[1]основа!AM116</f>
        <v>42551</v>
      </c>
    </row>
    <row r="92" spans="226:227" x14ac:dyDescent="0.2">
      <c r="HR92" s="12"/>
      <c r="HS92" s="6">
        <f>[1]основа!AM117</f>
        <v>42551</v>
      </c>
    </row>
    <row r="93" spans="226:227" x14ac:dyDescent="0.2">
      <c r="HR93" s="12"/>
      <c r="HS93" s="6">
        <f>[1]основа!AM118</f>
        <v>42551</v>
      </c>
    </row>
    <row r="94" spans="226:227" x14ac:dyDescent="0.2">
      <c r="HR94" s="12"/>
      <c r="HS94" s="6">
        <f>[1]основа!AM119</f>
        <v>42551</v>
      </c>
    </row>
    <row r="95" spans="226:227" x14ac:dyDescent="0.2">
      <c r="HR95" s="12"/>
      <c r="HS95" s="6">
        <f>[1]основа!AM120</f>
        <v>42551</v>
      </c>
    </row>
    <row r="96" spans="226:227" x14ac:dyDescent="0.2">
      <c r="HR96" s="12"/>
      <c r="HS96" s="6">
        <f>[1]основа!AM121</f>
        <v>42551</v>
      </c>
    </row>
    <row r="97" spans="226:227" x14ac:dyDescent="0.2">
      <c r="HR97" s="12"/>
      <c r="HS97" s="6">
        <f>[1]основа!AM122</f>
        <v>42551</v>
      </c>
    </row>
    <row r="98" spans="226:227" x14ac:dyDescent="0.2">
      <c r="HR98" s="12"/>
      <c r="HS98" s="6">
        <f>[1]основа!AM123</f>
        <v>42551</v>
      </c>
    </row>
    <row r="99" spans="226:227" x14ac:dyDescent="0.2">
      <c r="HR99" s="12"/>
      <c r="HS99" s="6">
        <f>[1]основа!AM124</f>
        <v>42551</v>
      </c>
    </row>
    <row r="100" spans="226:227" x14ac:dyDescent="0.2">
      <c r="HR100" s="12"/>
      <c r="HS100" s="6">
        <f>[1]основа!AM125</f>
        <v>42551</v>
      </c>
    </row>
    <row r="101" spans="226:227" x14ac:dyDescent="0.2">
      <c r="HR101" s="12"/>
      <c r="HS101" s="6">
        <f>[1]основа!AM126</f>
        <v>42551</v>
      </c>
    </row>
    <row r="102" spans="226:227" x14ac:dyDescent="0.2">
      <c r="HR102" s="12"/>
      <c r="HS102" s="6">
        <f>[1]основа!AM127</f>
        <v>42551</v>
      </c>
    </row>
    <row r="103" spans="226:227" x14ac:dyDescent="0.2">
      <c r="HR103" s="12"/>
      <c r="HS103" s="6">
        <f>[1]основа!AM128</f>
        <v>42551</v>
      </c>
    </row>
    <row r="104" spans="226:227" x14ac:dyDescent="0.2">
      <c r="HR104" s="12"/>
      <c r="HS104" s="6">
        <f>[1]основа!AM129</f>
        <v>42551</v>
      </c>
    </row>
    <row r="105" spans="226:227" x14ac:dyDescent="0.2">
      <c r="HR105" s="12"/>
      <c r="HS105" s="6">
        <f>[1]основа!AM130</f>
        <v>42551</v>
      </c>
    </row>
    <row r="106" spans="226:227" x14ac:dyDescent="0.2">
      <c r="HR106" s="12"/>
      <c r="HS106" s="6">
        <f>[1]основа!AM131</f>
        <v>42551</v>
      </c>
    </row>
    <row r="107" spans="226:227" x14ac:dyDescent="0.2">
      <c r="HR107" s="12"/>
      <c r="HS107" s="6">
        <f>[1]основа!AM132</f>
        <v>42551</v>
      </c>
    </row>
    <row r="108" spans="226:227" x14ac:dyDescent="0.2">
      <c r="HR108" s="12"/>
      <c r="HS108" s="6">
        <f>[1]основа!AM133</f>
        <v>42551</v>
      </c>
    </row>
    <row r="109" spans="226:227" x14ac:dyDescent="0.2">
      <c r="HR109" s="12"/>
      <c r="HS109" s="6">
        <f>[1]основа!AM134</f>
        <v>42551</v>
      </c>
    </row>
    <row r="110" spans="226:227" x14ac:dyDescent="0.2">
      <c r="HR110" s="12"/>
      <c r="HS110" s="6">
        <f>[1]основа!AM135</f>
        <v>42551</v>
      </c>
    </row>
    <row r="111" spans="226:227" x14ac:dyDescent="0.2">
      <c r="HR111" s="12"/>
      <c r="HS111" s="6">
        <f>[1]основа!AM136</f>
        <v>42551</v>
      </c>
    </row>
    <row r="112" spans="226:227" x14ac:dyDescent="0.2">
      <c r="HR112" s="12"/>
      <c r="HS112" s="6">
        <f>[1]основа!AM137</f>
        <v>42551</v>
      </c>
    </row>
    <row r="113" spans="226:227" x14ac:dyDescent="0.2">
      <c r="HR113" s="12"/>
      <c r="HS113" s="6">
        <f>[1]основа!AM138</f>
        <v>42551</v>
      </c>
    </row>
    <row r="114" spans="226:227" x14ac:dyDescent="0.2">
      <c r="HR114" s="12"/>
      <c r="HS114" s="6">
        <f>[1]основа!AM139</f>
        <v>42551</v>
      </c>
    </row>
    <row r="115" spans="226:227" x14ac:dyDescent="0.2">
      <c r="HR115" s="12"/>
      <c r="HS115" s="6">
        <f>[1]основа!AM140</f>
        <v>42551</v>
      </c>
    </row>
    <row r="116" spans="226:227" x14ac:dyDescent="0.2">
      <c r="HR116" s="12"/>
      <c r="HS116" s="6">
        <f>[1]основа!AM141</f>
        <v>42551</v>
      </c>
    </row>
    <row r="117" spans="226:227" x14ac:dyDescent="0.2">
      <c r="HR117" s="12"/>
      <c r="HS117" s="6">
        <f>[1]основа!AM142</f>
        <v>42551</v>
      </c>
    </row>
    <row r="118" spans="226:227" x14ac:dyDescent="0.2">
      <c r="HR118" s="12"/>
      <c r="HS118" s="6">
        <f>[1]основа!AM143</f>
        <v>42551</v>
      </c>
    </row>
    <row r="119" spans="226:227" x14ac:dyDescent="0.2">
      <c r="HR119" s="12"/>
      <c r="HS119" s="6">
        <f>[1]основа!AM144</f>
        <v>42551</v>
      </c>
    </row>
    <row r="120" spans="226:227" x14ac:dyDescent="0.2">
      <c r="HR120" s="12"/>
      <c r="HS120" s="6">
        <f>[1]основа!AM145</f>
        <v>42551</v>
      </c>
    </row>
    <row r="121" spans="226:227" x14ac:dyDescent="0.2">
      <c r="HR121" s="12"/>
      <c r="HS121" s="6">
        <f>[1]основа!AM146</f>
        <v>42551</v>
      </c>
    </row>
    <row r="122" spans="226:227" x14ac:dyDescent="0.2">
      <c r="HR122" s="12"/>
      <c r="HS122" s="6">
        <f>[1]основа!AM147</f>
        <v>42551</v>
      </c>
    </row>
    <row r="123" spans="226:227" x14ac:dyDescent="0.2">
      <c r="HR123" s="12"/>
      <c r="HS123" s="6">
        <f>[1]основа!AM148</f>
        <v>42551</v>
      </c>
    </row>
    <row r="124" spans="226:227" x14ac:dyDescent="0.2">
      <c r="HR124" s="12"/>
      <c r="HS124" s="6">
        <f>[1]основа!AM149</f>
        <v>42551</v>
      </c>
    </row>
    <row r="125" spans="226:227" x14ac:dyDescent="0.2">
      <c r="HR125" s="12"/>
      <c r="HS125" s="6">
        <f>[1]основа!AM150</f>
        <v>42551</v>
      </c>
    </row>
    <row r="126" spans="226:227" x14ac:dyDescent="0.2">
      <c r="HR126" s="12"/>
      <c r="HS126" s="6">
        <f>[1]основа!AM151</f>
        <v>42551</v>
      </c>
    </row>
    <row r="127" spans="226:227" x14ac:dyDescent="0.2">
      <c r="HR127" s="12"/>
      <c r="HS127" s="6">
        <f>[1]основа!AM152</f>
        <v>42551</v>
      </c>
    </row>
    <row r="128" spans="226:227" x14ac:dyDescent="0.2">
      <c r="HR128" s="12"/>
      <c r="HS128" s="6">
        <f>[1]основа!AM153</f>
        <v>42551</v>
      </c>
    </row>
    <row r="129" spans="226:227" x14ac:dyDescent="0.2">
      <c r="HR129" s="12"/>
      <c r="HS129" s="6">
        <f>[1]основа!AM154</f>
        <v>42551</v>
      </c>
    </row>
    <row r="130" spans="226:227" x14ac:dyDescent="0.2">
      <c r="HR130" s="12"/>
      <c r="HS130" s="6">
        <f>[1]основа!AM155</f>
        <v>42551</v>
      </c>
    </row>
    <row r="131" spans="226:227" x14ac:dyDescent="0.2">
      <c r="HR131" s="12"/>
      <c r="HS131" s="6">
        <f>[1]основа!AM156</f>
        <v>42551</v>
      </c>
    </row>
    <row r="132" spans="226:227" x14ac:dyDescent="0.2">
      <c r="HR132" s="12"/>
      <c r="HS132" s="6">
        <f>[1]основа!AM157</f>
        <v>42551</v>
      </c>
    </row>
    <row r="133" spans="226:227" x14ac:dyDescent="0.2">
      <c r="HR133" s="12"/>
      <c r="HS133" s="6">
        <f>[1]основа!AM158</f>
        <v>42551</v>
      </c>
    </row>
    <row r="134" spans="226:227" x14ac:dyDescent="0.2">
      <c r="HR134" s="12"/>
      <c r="HS134" s="6">
        <f>[1]основа!AM159</f>
        <v>42551</v>
      </c>
    </row>
    <row r="135" spans="226:227" x14ac:dyDescent="0.2">
      <c r="HR135" s="12"/>
      <c r="HS135" s="6">
        <f>[1]основа!AM160</f>
        <v>42551</v>
      </c>
    </row>
    <row r="136" spans="226:227" x14ac:dyDescent="0.2">
      <c r="HR136" s="12"/>
      <c r="HS136" s="6">
        <f>[1]основа!AM161</f>
        <v>42551</v>
      </c>
    </row>
    <row r="137" spans="226:227" x14ac:dyDescent="0.2">
      <c r="HR137" s="12"/>
      <c r="HS137" s="6">
        <f>[1]основа!AM162</f>
        <v>42551</v>
      </c>
    </row>
    <row r="138" spans="226:227" x14ac:dyDescent="0.2">
      <c r="HR138" s="12"/>
      <c r="HS138" s="6">
        <f>[1]основа!AM163</f>
        <v>42551</v>
      </c>
    </row>
    <row r="139" spans="226:227" x14ac:dyDescent="0.2">
      <c r="HR139" s="12"/>
      <c r="HS139" s="6">
        <f>[1]основа!AM164</f>
        <v>42551</v>
      </c>
    </row>
    <row r="140" spans="226:227" x14ac:dyDescent="0.2">
      <c r="HR140" s="12"/>
      <c r="HS140" s="6">
        <f>[1]основа!AM165</f>
        <v>42551</v>
      </c>
    </row>
    <row r="141" spans="226:227" x14ac:dyDescent="0.2">
      <c r="HR141" s="12"/>
      <c r="HS141" s="6">
        <f>[1]основа!AM166</f>
        <v>42551</v>
      </c>
    </row>
    <row r="142" spans="226:227" x14ac:dyDescent="0.2">
      <c r="HR142" s="12"/>
      <c r="HS142" s="6">
        <f>[1]основа!AM167</f>
        <v>42551</v>
      </c>
    </row>
    <row r="143" spans="226:227" x14ac:dyDescent="0.2">
      <c r="HR143" s="12"/>
      <c r="HS143" s="6">
        <f>[1]основа!AM168</f>
        <v>42551</v>
      </c>
    </row>
    <row r="144" spans="226:227" x14ac:dyDescent="0.2">
      <c r="HR144" s="12"/>
      <c r="HS144" s="6">
        <f>[1]основа!AM169</f>
        <v>42551</v>
      </c>
    </row>
    <row r="145" spans="226:227" x14ac:dyDescent="0.2">
      <c r="HR145" s="12"/>
      <c r="HS145" s="6">
        <f>[1]основа!AM170</f>
        <v>42551</v>
      </c>
    </row>
    <row r="146" spans="226:227" x14ac:dyDescent="0.2">
      <c r="HR146" s="12"/>
      <c r="HS146" s="6">
        <f>[1]основа!AM171</f>
        <v>42551</v>
      </c>
    </row>
    <row r="147" spans="226:227" x14ac:dyDescent="0.2">
      <c r="HR147" s="12"/>
      <c r="HS147" s="6">
        <f>[1]основа!AM172</f>
        <v>42551</v>
      </c>
    </row>
    <row r="148" spans="226:227" x14ac:dyDescent="0.2">
      <c r="HR148" s="12"/>
      <c r="HS148" s="6">
        <f>[1]основа!AM173</f>
        <v>42551</v>
      </c>
    </row>
    <row r="149" spans="226:227" x14ac:dyDescent="0.2">
      <c r="HR149" s="12"/>
      <c r="HS149" s="6">
        <f>[1]основа!AM174</f>
        <v>42551</v>
      </c>
    </row>
    <row r="150" spans="226:227" x14ac:dyDescent="0.2">
      <c r="HR150" s="12"/>
      <c r="HS150" s="6">
        <f>[1]основа!AM175</f>
        <v>42551</v>
      </c>
    </row>
    <row r="151" spans="226:227" x14ac:dyDescent="0.2">
      <c r="HR151" s="12"/>
      <c r="HS151" s="6">
        <f>[1]основа!AM176</f>
        <v>42551</v>
      </c>
    </row>
    <row r="152" spans="226:227" x14ac:dyDescent="0.2">
      <c r="HR152" s="12"/>
      <c r="HS152" s="6">
        <f>[1]основа!AM177</f>
        <v>42551</v>
      </c>
    </row>
    <row r="153" spans="226:227" x14ac:dyDescent="0.2">
      <c r="HR153" s="12"/>
      <c r="HS153" s="6">
        <f>[1]основа!AM178</f>
        <v>42551</v>
      </c>
    </row>
    <row r="154" spans="226:227" x14ac:dyDescent="0.2">
      <c r="HR154" s="12"/>
      <c r="HS154" s="6">
        <f>[1]основа!AM179</f>
        <v>42551</v>
      </c>
    </row>
    <row r="155" spans="226:227" x14ac:dyDescent="0.2">
      <c r="HR155" s="12"/>
      <c r="HS155" s="6">
        <f>[1]основа!AM180</f>
        <v>42551</v>
      </c>
    </row>
    <row r="156" spans="226:227" x14ac:dyDescent="0.2">
      <c r="HR156" s="12"/>
      <c r="HS156" s="6">
        <f>[1]основа!AM181</f>
        <v>42551</v>
      </c>
    </row>
    <row r="157" spans="226:227" x14ac:dyDescent="0.2">
      <c r="HR157" s="12"/>
      <c r="HS157" s="6">
        <f>[1]основа!AM182</f>
        <v>42551</v>
      </c>
    </row>
    <row r="158" spans="226:227" x14ac:dyDescent="0.2">
      <c r="HR158" s="12"/>
      <c r="HS158" s="6">
        <f>[1]основа!AM183</f>
        <v>42551</v>
      </c>
    </row>
    <row r="159" spans="226:227" x14ac:dyDescent="0.2">
      <c r="HR159" s="12"/>
      <c r="HS159" s="6">
        <f>[1]основа!AM184</f>
        <v>42551</v>
      </c>
    </row>
    <row r="160" spans="226:227" x14ac:dyDescent="0.2">
      <c r="HR160" s="12"/>
      <c r="HS160" s="6">
        <f>[1]основа!AM185</f>
        <v>42551</v>
      </c>
    </row>
    <row r="161" spans="226:227" x14ac:dyDescent="0.2">
      <c r="HR161" s="12"/>
      <c r="HS161" s="6">
        <f>[1]основа!AM186</f>
        <v>42551</v>
      </c>
    </row>
    <row r="162" spans="226:227" x14ac:dyDescent="0.2">
      <c r="HR162" s="12"/>
      <c r="HS162" s="6">
        <f>[1]основа!AM187</f>
        <v>42551</v>
      </c>
    </row>
    <row r="163" spans="226:227" x14ac:dyDescent="0.2">
      <c r="HR163" s="12"/>
      <c r="HS163" s="6">
        <f>[1]основа!AM188</f>
        <v>42551</v>
      </c>
    </row>
    <row r="164" spans="226:227" x14ac:dyDescent="0.2">
      <c r="HR164" s="12"/>
      <c r="HS164" s="6">
        <f>[1]основа!AM189</f>
        <v>42551</v>
      </c>
    </row>
    <row r="165" spans="226:227" x14ac:dyDescent="0.2">
      <c r="HR165" s="12"/>
      <c r="HS165" s="6">
        <f>[1]основа!AM190</f>
        <v>42551</v>
      </c>
    </row>
    <row r="166" spans="226:227" x14ac:dyDescent="0.2">
      <c r="HR166" s="12"/>
      <c r="HS166" s="6">
        <f>[1]основа!AM191</f>
        <v>42551</v>
      </c>
    </row>
    <row r="167" spans="226:227" x14ac:dyDescent="0.2">
      <c r="HR167" s="12"/>
      <c r="HS167" s="6">
        <f>[1]основа!AM192</f>
        <v>42551</v>
      </c>
    </row>
    <row r="168" spans="226:227" x14ac:dyDescent="0.2">
      <c r="HR168" s="12"/>
      <c r="HS168" s="6">
        <f>[1]основа!AM193</f>
        <v>42551</v>
      </c>
    </row>
    <row r="169" spans="226:227" x14ac:dyDescent="0.2">
      <c r="HR169" s="12"/>
      <c r="HS169" s="6">
        <f>[1]основа!AM194</f>
        <v>42551</v>
      </c>
    </row>
    <row r="170" spans="226:227" x14ac:dyDescent="0.2">
      <c r="HR170" s="12"/>
      <c r="HS170" s="6">
        <f>[1]основа!AM195</f>
        <v>42551</v>
      </c>
    </row>
    <row r="171" spans="226:227" x14ac:dyDescent="0.2">
      <c r="HR171" s="12"/>
      <c r="HS171" s="6">
        <f>[1]основа!AM196</f>
        <v>42551</v>
      </c>
    </row>
    <row r="172" spans="226:227" x14ac:dyDescent="0.2">
      <c r="HR172" s="12"/>
      <c r="HS172" s="6">
        <f>[1]основа!AM197</f>
        <v>42551</v>
      </c>
    </row>
    <row r="173" spans="226:227" x14ac:dyDescent="0.2">
      <c r="HR173" s="12"/>
      <c r="HS173" s="6">
        <f>[1]основа!AM198</f>
        <v>42551</v>
      </c>
    </row>
    <row r="174" spans="226:227" x14ac:dyDescent="0.2">
      <c r="HR174" s="12"/>
      <c r="HS174" s="6">
        <f>[1]основа!AM199</f>
        <v>42551</v>
      </c>
    </row>
    <row r="175" spans="226:227" x14ac:dyDescent="0.2">
      <c r="HR175" s="12"/>
      <c r="HS175" s="6">
        <f>[1]основа!AM200</f>
        <v>42551</v>
      </c>
    </row>
    <row r="176" spans="226:227" x14ac:dyDescent="0.2">
      <c r="HR176" s="12"/>
      <c r="HS176" s="6">
        <f>[1]основа!AM201</f>
        <v>42551</v>
      </c>
    </row>
    <row r="177" spans="226:227" x14ac:dyDescent="0.2">
      <c r="HR177" s="12"/>
      <c r="HS177" s="6">
        <f>[1]основа!AM202</f>
        <v>42551</v>
      </c>
    </row>
    <row r="178" spans="226:227" x14ac:dyDescent="0.2">
      <c r="HR178" s="12"/>
      <c r="HS178" s="6">
        <f>[1]основа!AM203</f>
        <v>42551</v>
      </c>
    </row>
    <row r="179" spans="226:227" x14ac:dyDescent="0.2">
      <c r="HR179" s="12"/>
      <c r="HS179" s="6">
        <f>[1]основа!AM204</f>
        <v>42551</v>
      </c>
    </row>
    <row r="180" spans="226:227" x14ac:dyDescent="0.2">
      <c r="HR180" s="12"/>
      <c r="HS180" s="6">
        <f>[1]основа!AM205</f>
        <v>42551</v>
      </c>
    </row>
    <row r="181" spans="226:227" x14ac:dyDescent="0.2">
      <c r="HR181" s="12"/>
      <c r="HS181" s="6">
        <f>[1]основа!AM206</f>
        <v>42551</v>
      </c>
    </row>
    <row r="182" spans="226:227" x14ac:dyDescent="0.2">
      <c r="HR182" s="12"/>
      <c r="HS182" s="6">
        <f>[1]основа!AM207</f>
        <v>42551</v>
      </c>
    </row>
    <row r="183" spans="226:227" x14ac:dyDescent="0.2">
      <c r="HR183" s="12"/>
      <c r="HS183" s="6">
        <f>[1]основа!AM208</f>
        <v>42551</v>
      </c>
    </row>
    <row r="184" spans="226:227" x14ac:dyDescent="0.2">
      <c r="HR184" s="12"/>
      <c r="HS184" s="6">
        <f>[1]основа!AM209</f>
        <v>42551</v>
      </c>
    </row>
    <row r="185" spans="226:227" x14ac:dyDescent="0.2">
      <c r="HR185" s="12"/>
      <c r="HS185" s="6">
        <f>[1]основа!AM210</f>
        <v>42551</v>
      </c>
    </row>
    <row r="186" spans="226:227" x14ac:dyDescent="0.2">
      <c r="HR186" s="12"/>
      <c r="HS186" s="6">
        <f>[1]основа!AM211</f>
        <v>42551</v>
      </c>
    </row>
    <row r="187" spans="226:227" x14ac:dyDescent="0.2">
      <c r="HR187" s="12"/>
      <c r="HS187" s="6">
        <f>[1]основа!AM212</f>
        <v>42551</v>
      </c>
    </row>
    <row r="188" spans="226:227" x14ac:dyDescent="0.2">
      <c r="HR188" s="12"/>
      <c r="HS188" s="6">
        <f>[1]основа!AM213</f>
        <v>42551</v>
      </c>
    </row>
    <row r="189" spans="226:227" x14ac:dyDescent="0.2">
      <c r="HR189" s="12"/>
      <c r="HS189" s="6">
        <f>[1]основа!AM214</f>
        <v>42551</v>
      </c>
    </row>
    <row r="190" spans="226:227" x14ac:dyDescent="0.2">
      <c r="HR190" s="12"/>
      <c r="HS190" s="6">
        <f>[1]основа!AM215</f>
        <v>42551</v>
      </c>
    </row>
    <row r="191" spans="226:227" x14ac:dyDescent="0.2">
      <c r="HR191" s="12"/>
      <c r="HS191" s="6">
        <f>[1]основа!AM216</f>
        <v>42551</v>
      </c>
    </row>
    <row r="192" spans="226:227" x14ac:dyDescent="0.2">
      <c r="HR192" s="12"/>
      <c r="HS192" s="6">
        <f>[1]основа!AM217</f>
        <v>42551</v>
      </c>
    </row>
    <row r="193" spans="226:227" x14ac:dyDescent="0.2">
      <c r="HR193" s="12"/>
      <c r="HS193" s="6">
        <f>[1]основа!AM218</f>
        <v>42551</v>
      </c>
    </row>
    <row r="194" spans="226:227" x14ac:dyDescent="0.2">
      <c r="HR194" s="12"/>
      <c r="HS194" s="6">
        <f>[1]основа!AM219</f>
        <v>42551</v>
      </c>
    </row>
    <row r="195" spans="226:227" x14ac:dyDescent="0.2">
      <c r="HR195" s="12"/>
      <c r="HS195" s="6">
        <f>[1]основа!AM220</f>
        <v>42551</v>
      </c>
    </row>
    <row r="196" spans="226:227" x14ac:dyDescent="0.2">
      <c r="HR196" s="12"/>
      <c r="HS196" s="6">
        <f>[1]основа!AM221</f>
        <v>42551</v>
      </c>
    </row>
    <row r="197" spans="226:227" x14ac:dyDescent="0.2">
      <c r="HR197" s="12"/>
      <c r="HS197" s="6">
        <f>[1]основа!AM222</f>
        <v>42551</v>
      </c>
    </row>
    <row r="198" spans="226:227" x14ac:dyDescent="0.2">
      <c r="HR198" s="12"/>
      <c r="HS198" s="6">
        <f>[1]основа!AM223</f>
        <v>42551</v>
      </c>
    </row>
    <row r="199" spans="226:227" x14ac:dyDescent="0.2">
      <c r="HR199" s="12"/>
      <c r="HS199" s="6">
        <f>[1]основа!AM224</f>
        <v>42551</v>
      </c>
    </row>
    <row r="200" spans="226:227" x14ac:dyDescent="0.2">
      <c r="HR200" s="12"/>
      <c r="HS200" s="6">
        <f>[1]основа!AM225</f>
        <v>42551</v>
      </c>
    </row>
    <row r="201" spans="226:227" x14ac:dyDescent="0.2">
      <c r="HR201" s="12"/>
      <c r="HS201" s="6">
        <f>[1]основа!AM226</f>
        <v>42551</v>
      </c>
    </row>
    <row r="202" spans="226:227" x14ac:dyDescent="0.2">
      <c r="HR202" s="12"/>
      <c r="HS202" s="6">
        <f>[1]основа!AM227</f>
        <v>42551</v>
      </c>
    </row>
    <row r="203" spans="226:227" x14ac:dyDescent="0.2">
      <c r="HR203" s="12"/>
      <c r="HS203" s="6">
        <f>[1]основа!AM228</f>
        <v>42551</v>
      </c>
    </row>
    <row r="204" spans="226:227" x14ac:dyDescent="0.2">
      <c r="HR204" s="12"/>
      <c r="HS204" s="6">
        <f>[1]основа!AM229</f>
        <v>42551</v>
      </c>
    </row>
    <row r="205" spans="226:227" x14ac:dyDescent="0.2">
      <c r="HR205" s="12"/>
      <c r="HS205" s="6">
        <f>[1]основа!AM230</f>
        <v>42551</v>
      </c>
    </row>
    <row r="206" spans="226:227" x14ac:dyDescent="0.2">
      <c r="HR206" s="12"/>
      <c r="HS206" s="6">
        <f>[1]основа!AM231</f>
        <v>42551</v>
      </c>
    </row>
    <row r="207" spans="226:227" x14ac:dyDescent="0.2">
      <c r="HR207" s="12"/>
      <c r="HS207" s="6">
        <f>[1]основа!AM232</f>
        <v>42551</v>
      </c>
    </row>
    <row r="208" spans="226:227" x14ac:dyDescent="0.2">
      <c r="HR208" s="12"/>
      <c r="HS208" s="6">
        <f>[1]основа!AM233</f>
        <v>42551</v>
      </c>
    </row>
    <row r="209" spans="226:227" x14ac:dyDescent="0.2">
      <c r="HR209" s="12"/>
      <c r="HS209" s="6">
        <f>[1]основа!AM234</f>
        <v>42551</v>
      </c>
    </row>
    <row r="210" spans="226:227" x14ac:dyDescent="0.2">
      <c r="HR210" s="12"/>
      <c r="HS210" s="6">
        <f>[1]основа!AM235</f>
        <v>42551</v>
      </c>
    </row>
    <row r="211" spans="226:227" x14ac:dyDescent="0.2">
      <c r="HR211" s="12"/>
      <c r="HS211" s="6">
        <f>[1]основа!AM236</f>
        <v>42551</v>
      </c>
    </row>
    <row r="212" spans="226:227" x14ac:dyDescent="0.2">
      <c r="HR212" s="12"/>
      <c r="HS212" s="6">
        <f>[1]основа!AM237</f>
        <v>42551</v>
      </c>
    </row>
    <row r="213" spans="226:227" x14ac:dyDescent="0.2">
      <c r="HR213" s="12"/>
      <c r="HS213" s="6">
        <f>[1]основа!AM238</f>
        <v>42551</v>
      </c>
    </row>
    <row r="214" spans="226:227" x14ac:dyDescent="0.2">
      <c r="HR214" s="12"/>
      <c r="HS214" s="6">
        <f>[1]основа!AM239</f>
        <v>42551</v>
      </c>
    </row>
    <row r="215" spans="226:227" x14ac:dyDescent="0.2">
      <c r="HR215" s="12"/>
      <c r="HS215" s="6">
        <f>[1]основа!AM240</f>
        <v>42551</v>
      </c>
    </row>
    <row r="216" spans="226:227" x14ac:dyDescent="0.2">
      <c r="HR216" s="12"/>
      <c r="HS216" s="6">
        <f>[1]основа!AM241</f>
        <v>42551</v>
      </c>
    </row>
    <row r="217" spans="226:227" x14ac:dyDescent="0.2">
      <c r="HR217" s="12"/>
      <c r="HS217" s="6">
        <f>[1]основа!AM242</f>
        <v>42551</v>
      </c>
    </row>
    <row r="218" spans="226:227" x14ac:dyDescent="0.2">
      <c r="HR218" s="12"/>
      <c r="HS218" s="6">
        <f>[1]основа!AM243</f>
        <v>42551</v>
      </c>
    </row>
    <row r="219" spans="226:227" x14ac:dyDescent="0.2">
      <c r="HR219" s="12"/>
      <c r="HS219" s="6">
        <f>[1]основа!AM244</f>
        <v>42551</v>
      </c>
    </row>
    <row r="220" spans="226:227" x14ac:dyDescent="0.2">
      <c r="HR220" s="12"/>
      <c r="HS220" s="6">
        <f>[1]основа!AM245</f>
        <v>42551</v>
      </c>
    </row>
    <row r="221" spans="226:227" x14ac:dyDescent="0.2">
      <c r="HR221" s="12"/>
      <c r="HS221" s="6">
        <f>[1]основа!AM246</f>
        <v>42551</v>
      </c>
    </row>
    <row r="222" spans="226:227" x14ac:dyDescent="0.2">
      <c r="HR222" s="12"/>
      <c r="HS222" s="6">
        <f>[1]основа!AM247</f>
        <v>42551</v>
      </c>
    </row>
    <row r="223" spans="226:227" x14ac:dyDescent="0.2">
      <c r="HR223" s="12"/>
      <c r="HS223" s="6">
        <f>[1]основа!AM248</f>
        <v>42551</v>
      </c>
    </row>
    <row r="224" spans="226:227" x14ac:dyDescent="0.2">
      <c r="HR224" s="12"/>
      <c r="HS224" s="6">
        <f>[1]основа!AM249</f>
        <v>42551</v>
      </c>
    </row>
    <row r="225" spans="226:227" x14ac:dyDescent="0.2">
      <c r="HR225" s="12"/>
      <c r="HS225" s="6">
        <f>[1]основа!AM250</f>
        <v>42551</v>
      </c>
    </row>
    <row r="226" spans="226:227" x14ac:dyDescent="0.2">
      <c r="HR226" s="12"/>
      <c r="HS226" s="6">
        <f>[1]основа!AM251</f>
        <v>42551</v>
      </c>
    </row>
    <row r="227" spans="226:227" x14ac:dyDescent="0.2">
      <c r="HR227" s="12"/>
      <c r="HS227" s="6">
        <f>[1]основа!AM252</f>
        <v>42551</v>
      </c>
    </row>
    <row r="228" spans="226:227" x14ac:dyDescent="0.2">
      <c r="HR228" s="12"/>
      <c r="HS228" s="6">
        <f>[1]основа!AM253</f>
        <v>42551</v>
      </c>
    </row>
    <row r="229" spans="226:227" x14ac:dyDescent="0.2">
      <c r="HR229" s="12"/>
      <c r="HS229" s="6">
        <f>[1]основа!AM254</f>
        <v>42551</v>
      </c>
    </row>
    <row r="230" spans="226:227" x14ac:dyDescent="0.2">
      <c r="HR230" s="12"/>
      <c r="HS230" s="6">
        <f>[1]основа!AM255</f>
        <v>42551</v>
      </c>
    </row>
    <row r="231" spans="226:227" x14ac:dyDescent="0.2">
      <c r="HR231" s="12"/>
      <c r="HS231" s="6">
        <f>[1]основа!AM256</f>
        <v>42551</v>
      </c>
    </row>
    <row r="232" spans="226:227" x14ac:dyDescent="0.2">
      <c r="HR232" s="12"/>
      <c r="HS232" s="6">
        <f>[1]основа!AM257</f>
        <v>42551</v>
      </c>
    </row>
    <row r="233" spans="226:227" x14ac:dyDescent="0.2">
      <c r="HR233" s="12"/>
      <c r="HS233" s="6">
        <f>[1]основа!AM258</f>
        <v>42551</v>
      </c>
    </row>
    <row r="234" spans="226:227" x14ac:dyDescent="0.2">
      <c r="HR234" s="12"/>
      <c r="HS234" s="6">
        <f>[1]основа!AM259</f>
        <v>42551</v>
      </c>
    </row>
    <row r="235" spans="226:227" x14ac:dyDescent="0.2">
      <c r="HR235" s="12"/>
      <c r="HS235" s="6">
        <f>[1]основа!AM260</f>
        <v>42551</v>
      </c>
    </row>
    <row r="236" spans="226:227" x14ac:dyDescent="0.2">
      <c r="HR236" s="12"/>
      <c r="HS236" s="6">
        <f>[1]основа!AM261</f>
        <v>42551</v>
      </c>
    </row>
    <row r="237" spans="226:227" x14ac:dyDescent="0.2">
      <c r="HR237" s="12"/>
      <c r="HS237" s="6">
        <f>[1]основа!AM262</f>
        <v>42551</v>
      </c>
    </row>
    <row r="238" spans="226:227" x14ac:dyDescent="0.2">
      <c r="HR238" s="12"/>
      <c r="HS238" s="6">
        <f>[1]основа!AM263</f>
        <v>42551</v>
      </c>
    </row>
    <row r="239" spans="226:227" x14ac:dyDescent="0.2">
      <c r="HR239" s="12"/>
      <c r="HS239" s="6">
        <f>[1]основа!AM264</f>
        <v>42551</v>
      </c>
    </row>
    <row r="240" spans="226:227" x14ac:dyDescent="0.2">
      <c r="HR240" s="12"/>
      <c r="HS240" s="6">
        <f>[1]основа!AM265</f>
        <v>42551</v>
      </c>
    </row>
    <row r="241" spans="226:227" x14ac:dyDescent="0.2">
      <c r="HR241" s="12"/>
      <c r="HS241" s="6">
        <f>[1]основа!AM266</f>
        <v>42551</v>
      </c>
    </row>
    <row r="242" spans="226:227" x14ac:dyDescent="0.2">
      <c r="HR242" s="12"/>
      <c r="HS242" s="6">
        <f>[1]основа!AM267</f>
        <v>42551</v>
      </c>
    </row>
    <row r="243" spans="226:227" x14ac:dyDescent="0.2">
      <c r="HR243" s="12"/>
      <c r="HS243" s="6">
        <f>[1]основа!AM268</f>
        <v>42551</v>
      </c>
    </row>
    <row r="244" spans="226:227" x14ac:dyDescent="0.2">
      <c r="HR244" s="12"/>
      <c r="HS244" s="6">
        <f>[1]основа!AM269</f>
        <v>42551</v>
      </c>
    </row>
    <row r="245" spans="226:227" x14ac:dyDescent="0.2">
      <c r="HR245" s="12"/>
      <c r="HS245" s="6">
        <f>[1]основа!AM270</f>
        <v>42551</v>
      </c>
    </row>
    <row r="246" spans="226:227" x14ac:dyDescent="0.2">
      <c r="HR246" s="12"/>
      <c r="HS246" s="6">
        <f>[1]основа!AM271</f>
        <v>42551</v>
      </c>
    </row>
    <row r="247" spans="226:227" x14ac:dyDescent="0.2">
      <c r="HR247" s="12"/>
      <c r="HS247" s="6">
        <f>[1]основа!AM272</f>
        <v>42551</v>
      </c>
    </row>
    <row r="248" spans="226:227" x14ac:dyDescent="0.2">
      <c r="HR248" s="12"/>
      <c r="HS248" s="6">
        <f>[1]основа!AM273</f>
        <v>42551</v>
      </c>
    </row>
    <row r="249" spans="226:227" x14ac:dyDescent="0.2">
      <c r="HR249" s="12"/>
      <c r="HS249" s="6">
        <f>[1]основа!AM274</f>
        <v>42551</v>
      </c>
    </row>
    <row r="250" spans="226:227" x14ac:dyDescent="0.2">
      <c r="HR250" s="12"/>
      <c r="HS250" s="6">
        <f>[1]основа!AM275</f>
        <v>42551</v>
      </c>
    </row>
    <row r="251" spans="226:227" x14ac:dyDescent="0.2">
      <c r="HR251" s="12"/>
      <c r="HS251" s="6">
        <f>[1]основа!AM276</f>
        <v>42551</v>
      </c>
    </row>
    <row r="252" spans="226:227" x14ac:dyDescent="0.2">
      <c r="HR252" s="12"/>
      <c r="HS252" s="6">
        <f>[1]основа!AM277</f>
        <v>42551</v>
      </c>
    </row>
    <row r="253" spans="226:227" x14ac:dyDescent="0.2">
      <c r="HR253" s="12"/>
      <c r="HS253" s="6">
        <f>[1]основа!AM278</f>
        <v>42551</v>
      </c>
    </row>
    <row r="254" spans="226:227" x14ac:dyDescent="0.2">
      <c r="HR254" s="12"/>
      <c r="HS254" s="6">
        <f>[1]основа!AM279</f>
        <v>42551</v>
      </c>
    </row>
    <row r="255" spans="226:227" x14ac:dyDescent="0.2">
      <c r="HR255" s="12"/>
      <c r="HS255" s="6">
        <f>[1]основа!AM280</f>
        <v>42551</v>
      </c>
    </row>
    <row r="256" spans="226:227" x14ac:dyDescent="0.2">
      <c r="HR256" s="12"/>
      <c r="HS256" s="6">
        <f>[1]основа!AM281</f>
        <v>42551</v>
      </c>
    </row>
    <row r="257" spans="226:227" x14ac:dyDescent="0.2">
      <c r="HR257" s="12"/>
      <c r="HS257" s="6">
        <f>[1]основа!AM282</f>
        <v>42551</v>
      </c>
    </row>
    <row r="258" spans="226:227" x14ac:dyDescent="0.2">
      <c r="HR258" s="12"/>
      <c r="HS258" s="6">
        <f>[1]основа!AM283</f>
        <v>42551</v>
      </c>
    </row>
    <row r="259" spans="226:227" x14ac:dyDescent="0.2">
      <c r="HR259" s="12"/>
      <c r="HS259" s="6">
        <f>[1]основа!AM284</f>
        <v>42551</v>
      </c>
    </row>
    <row r="260" spans="226:227" x14ac:dyDescent="0.2">
      <c r="HR260" s="12"/>
      <c r="HS260" s="6">
        <f>[1]основа!AM285</f>
        <v>42551</v>
      </c>
    </row>
    <row r="261" spans="226:227" x14ac:dyDescent="0.2">
      <c r="HR261" s="12"/>
      <c r="HS261" s="6">
        <f>[1]основа!AM286</f>
        <v>42551</v>
      </c>
    </row>
    <row r="262" spans="226:227" x14ac:dyDescent="0.2">
      <c r="HR262" s="12"/>
      <c r="HS262" s="6">
        <f>[1]основа!AM287</f>
        <v>42551</v>
      </c>
    </row>
    <row r="263" spans="226:227" x14ac:dyDescent="0.2">
      <c r="HR263" s="12"/>
      <c r="HS263" s="6">
        <f>[1]основа!AM288</f>
        <v>42551</v>
      </c>
    </row>
    <row r="264" spans="226:227" x14ac:dyDescent="0.2">
      <c r="HR264" s="12"/>
      <c r="HS264" s="6">
        <f>[1]основа!AM289</f>
        <v>42551</v>
      </c>
    </row>
    <row r="265" spans="226:227" x14ac:dyDescent="0.2">
      <c r="HR265" s="12"/>
      <c r="HS265" s="6">
        <f>[1]основа!AM290</f>
        <v>42551</v>
      </c>
    </row>
    <row r="266" spans="226:227" x14ac:dyDescent="0.2">
      <c r="HR266" s="12"/>
      <c r="HS266" s="6">
        <f>[1]основа!AM291</f>
        <v>42551</v>
      </c>
    </row>
    <row r="267" spans="226:227" x14ac:dyDescent="0.2">
      <c r="HR267" s="12"/>
      <c r="HS267" s="6">
        <f>[1]основа!AM292</f>
        <v>42551</v>
      </c>
    </row>
    <row r="268" spans="226:227" x14ac:dyDescent="0.2">
      <c r="HR268" s="12"/>
      <c r="HS268" s="6">
        <f>[1]основа!AM293</f>
        <v>42551</v>
      </c>
    </row>
    <row r="269" spans="226:227" x14ac:dyDescent="0.2">
      <c r="HR269" s="12"/>
      <c r="HS269" s="6">
        <f>[1]основа!AM294</f>
        <v>42551</v>
      </c>
    </row>
    <row r="270" spans="226:227" x14ac:dyDescent="0.2">
      <c r="HR270" s="12"/>
      <c r="HS270" s="6">
        <f>[1]основа!AM295</f>
        <v>42551</v>
      </c>
    </row>
    <row r="271" spans="226:227" x14ac:dyDescent="0.2">
      <c r="HR271" s="12"/>
      <c r="HS271" s="6">
        <f>[1]основа!AM296</f>
        <v>42551</v>
      </c>
    </row>
    <row r="272" spans="226:227" x14ac:dyDescent="0.2">
      <c r="HR272" s="12"/>
      <c r="HS272" s="6">
        <f>[1]основа!AM297</f>
        <v>42551</v>
      </c>
    </row>
    <row r="273" spans="226:227" x14ac:dyDescent="0.2">
      <c r="HR273" s="12"/>
      <c r="HS273" s="6">
        <f>[1]основа!AM298</f>
        <v>42551</v>
      </c>
    </row>
    <row r="274" spans="226:227" x14ac:dyDescent="0.2">
      <c r="HR274" s="12"/>
      <c r="HS274" s="6">
        <f>[1]основа!AM299</f>
        <v>42551</v>
      </c>
    </row>
    <row r="275" spans="226:227" x14ac:dyDescent="0.2">
      <c r="HR275" s="12"/>
      <c r="HS275" s="6">
        <f>[1]основа!AM300</f>
        <v>42551</v>
      </c>
    </row>
    <row r="276" spans="226:227" x14ac:dyDescent="0.2">
      <c r="HR276" s="12"/>
      <c r="HS276" s="6">
        <f>[1]основа!AM301</f>
        <v>42551</v>
      </c>
    </row>
    <row r="277" spans="226:227" x14ac:dyDescent="0.2">
      <c r="HR277" s="12"/>
      <c r="HS277" s="6">
        <f>[1]основа!AM302</f>
        <v>42551</v>
      </c>
    </row>
    <row r="278" spans="226:227" x14ac:dyDescent="0.2">
      <c r="HR278" s="12"/>
      <c r="HS278" s="6">
        <f>[1]основа!AM303</f>
        <v>42551</v>
      </c>
    </row>
    <row r="279" spans="226:227" x14ac:dyDescent="0.2">
      <c r="HR279" s="12"/>
      <c r="HS279" s="6">
        <f>[1]основа!AM304</f>
        <v>42551</v>
      </c>
    </row>
    <row r="280" spans="226:227" x14ac:dyDescent="0.2">
      <c r="HR280" s="12"/>
      <c r="HS280" s="6">
        <f>[1]основа!AM305</f>
        <v>42551</v>
      </c>
    </row>
    <row r="281" spans="226:227" x14ac:dyDescent="0.2">
      <c r="HR281" s="12"/>
      <c r="HS281" s="6">
        <f>[1]основа!AM306</f>
        <v>42551</v>
      </c>
    </row>
  </sheetData>
  <sheetProtection formatColumns="0" autoFilter="0"/>
  <mergeCells count="2">
    <mergeCell ref="F45:G45"/>
    <mergeCell ref="A1:G1"/>
  </mergeCells>
  <conditionalFormatting sqref="C1:G5 A2:B7 A29:B29 A38:B38 A23:B23 A31:B31 A11:G13 A17:B19 A1:G1 A14:B15 A20:G22 A26:G28 A35:G37 A40:G50 A33:A38 A9 A25:B25">
    <cfRule type="cellIs" dxfId="820" priority="633" operator="equal">
      <formula>0</formula>
    </cfRule>
  </conditionalFormatting>
  <conditionalFormatting sqref="A45:A47">
    <cfRule type="cellIs" dxfId="819" priority="629" operator="equal">
      <formula>0</formula>
    </cfRule>
  </conditionalFormatting>
  <conditionalFormatting sqref="A17:B19 A31:B31 A29:B29 A6:B7 A38:B38 A23:B23 A11:G13 A14:B15 A20:G22 A26:G28 A35:G37 A33:A34 A9 A25:B25">
    <cfRule type="cellIs" dxfId="818" priority="628" stopIfTrue="1" operator="equal">
      <formula>0</formula>
    </cfRule>
  </conditionalFormatting>
  <conditionalFormatting sqref="E45:G47">
    <cfRule type="cellIs" dxfId="817" priority="500" operator="equal">
      <formula>0</formula>
    </cfRule>
  </conditionalFormatting>
  <conditionalFormatting sqref="E45:F45">
    <cfRule type="cellIs" dxfId="816" priority="499" operator="equal">
      <formula>0</formula>
    </cfRule>
  </conditionalFormatting>
  <conditionalFormatting sqref="E47:F47">
    <cfRule type="cellIs" dxfId="815" priority="498" operator="equal">
      <formula>0</formula>
    </cfRule>
  </conditionalFormatting>
  <conditionalFormatting sqref="E45:G47">
    <cfRule type="cellIs" dxfId="814" priority="497" operator="equal">
      <formula>0</formula>
    </cfRule>
  </conditionalFormatting>
  <conditionalFormatting sqref="E45:F45">
    <cfRule type="cellIs" dxfId="813" priority="496" operator="equal">
      <formula>0</formula>
    </cfRule>
  </conditionalFormatting>
  <conditionalFormatting sqref="E47:F47">
    <cfRule type="cellIs" dxfId="812" priority="495" operator="equal">
      <formula>0</formula>
    </cfRule>
  </conditionalFormatting>
  <conditionalFormatting sqref="E45:G47">
    <cfRule type="cellIs" dxfId="811" priority="494" operator="equal">
      <formula>0</formula>
    </cfRule>
  </conditionalFormatting>
  <conditionalFormatting sqref="E45:F45">
    <cfRule type="cellIs" dxfId="810" priority="493" operator="equal">
      <formula>0</formula>
    </cfRule>
  </conditionalFormatting>
  <conditionalFormatting sqref="E47:F47">
    <cfRule type="cellIs" dxfId="809" priority="492" operator="equal">
      <formula>0</formula>
    </cfRule>
  </conditionalFormatting>
  <conditionalFormatting sqref="A1">
    <cfRule type="cellIs" dxfId="808" priority="490" operator="equal">
      <formula>0</formula>
    </cfRule>
  </conditionalFormatting>
  <conditionalFormatting sqref="A1">
    <cfRule type="cellIs" dxfId="807" priority="485" operator="equal">
      <formula>0</formula>
    </cfRule>
  </conditionalFormatting>
  <conditionalFormatting sqref="A16:B16">
    <cfRule type="expression" dxfId="806" priority="1625" stopIfTrue="1">
      <formula>#REF!&lt;#REF!</formula>
    </cfRule>
  </conditionalFormatting>
  <conditionalFormatting sqref="B16">
    <cfRule type="cellIs" dxfId="805" priority="430" operator="equal">
      <formula>0</formula>
    </cfRule>
  </conditionalFormatting>
  <conditionalFormatting sqref="B16">
    <cfRule type="cellIs" dxfId="804" priority="429" stopIfTrue="1" operator="equal">
      <formula>0</formula>
    </cfRule>
  </conditionalFormatting>
  <conditionalFormatting sqref="A16">
    <cfRule type="cellIs" dxfId="803" priority="427" operator="equal">
      <formula>0</formula>
    </cfRule>
  </conditionalFormatting>
  <conditionalFormatting sqref="A16">
    <cfRule type="cellIs" dxfId="802" priority="426" stopIfTrue="1" operator="equal">
      <formula>0</formula>
    </cfRule>
  </conditionalFormatting>
  <conditionalFormatting sqref="A16">
    <cfRule type="cellIs" dxfId="801" priority="424" stopIfTrue="1" operator="equal">
      <formula>0</formula>
    </cfRule>
  </conditionalFormatting>
  <conditionalFormatting sqref="A16">
    <cfRule type="cellIs" dxfId="800" priority="422" stopIfTrue="1" operator="equal">
      <formula>0</formula>
    </cfRule>
  </conditionalFormatting>
  <conditionalFormatting sqref="A16">
    <cfRule type="cellIs" dxfId="799" priority="420" stopIfTrue="1" operator="equal">
      <formula>0</formula>
    </cfRule>
  </conditionalFormatting>
  <conditionalFormatting sqref="A16">
    <cfRule type="cellIs" dxfId="798" priority="418" operator="equal">
      <formula>0</formula>
    </cfRule>
  </conditionalFormatting>
  <conditionalFormatting sqref="A16">
    <cfRule type="cellIs" dxfId="797" priority="417" stopIfTrue="1" operator="equal">
      <formula>0</formula>
    </cfRule>
  </conditionalFormatting>
  <conditionalFormatting sqref="A16">
    <cfRule type="cellIs" dxfId="796" priority="415" stopIfTrue="1" operator="equal">
      <formula>0</formula>
    </cfRule>
  </conditionalFormatting>
  <conditionalFormatting sqref="A16">
    <cfRule type="cellIs" dxfId="795" priority="413" stopIfTrue="1" operator="equal">
      <formula>0</formula>
    </cfRule>
  </conditionalFormatting>
  <conditionalFormatting sqref="A17:B17 C38:G38">
    <cfRule type="expression" dxfId="794" priority="408" stopIfTrue="1">
      <formula>$IK18&lt;$IJ$1</formula>
    </cfRule>
  </conditionalFormatting>
  <conditionalFormatting sqref="C38:G38">
    <cfRule type="cellIs" dxfId="793" priority="241" stopIfTrue="1" operator="equal">
      <formula>0</formula>
    </cfRule>
  </conditionalFormatting>
  <conditionalFormatting sqref="C16:G16">
    <cfRule type="cellIs" dxfId="792" priority="313" operator="equal">
      <formula>0</formula>
    </cfRule>
  </conditionalFormatting>
  <conditionalFormatting sqref="C16:G16">
    <cfRule type="cellIs" dxfId="791" priority="312" stopIfTrue="1" operator="equal">
      <formula>0</formula>
    </cfRule>
  </conditionalFormatting>
  <conditionalFormatting sqref="C16:G16">
    <cfRule type="expression" dxfId="790" priority="314" stopIfTrue="1">
      <formula>#REF!&lt;#REF!</formula>
    </cfRule>
  </conditionalFormatting>
  <conditionalFormatting sqref="C38:G38">
    <cfRule type="cellIs" dxfId="789" priority="242" operator="equal">
      <formula>0</formula>
    </cfRule>
  </conditionalFormatting>
  <conditionalFormatting sqref="A1:G1 A9 A11:G11 A18:B19 A22:G22 A25:B25 A23:B23 A7:B7 A33:A34">
    <cfRule type="expression" dxfId="788" priority="300" stopIfTrue="1">
      <formula>#REF!&lt;#REF!</formula>
    </cfRule>
  </conditionalFormatting>
  <conditionalFormatting sqref="A6:B6 A12:G13 A29:B29 A31:B31 A38:B38 A15:G15 A14:B14 A20:G21 A26:G28 A35:G37 A40:G42">
    <cfRule type="expression" dxfId="787" priority="2742" stopIfTrue="1">
      <formula>$IK7&lt;#REF!</formula>
    </cfRule>
  </conditionalFormatting>
  <conditionalFormatting sqref="A1">
    <cfRule type="expression" dxfId="786" priority="2775" stopIfTrue="1">
      <formula>#REF!&lt;#REF!</formula>
    </cfRule>
  </conditionalFormatting>
  <conditionalFormatting sqref="A10">
    <cfRule type="cellIs" dxfId="785" priority="215" stopIfTrue="1" operator="equal">
      <formula>0</formula>
    </cfRule>
  </conditionalFormatting>
  <conditionalFormatting sqref="A10">
    <cfRule type="cellIs" dxfId="784" priority="214" stopIfTrue="1" operator="equal">
      <formula>0</formula>
    </cfRule>
  </conditionalFormatting>
  <conditionalFormatting sqref="C15:G15">
    <cfRule type="cellIs" dxfId="783" priority="196" stopIfTrue="1" operator="equal">
      <formula>0</formula>
    </cfRule>
  </conditionalFormatting>
  <conditionalFormatting sqref="B10">
    <cfRule type="cellIs" dxfId="782" priority="152" stopIfTrue="1" operator="equal">
      <formula>0</formula>
    </cfRule>
  </conditionalFormatting>
  <conditionalFormatting sqref="A10">
    <cfRule type="cellIs" dxfId="781" priority="222" operator="equal">
      <formula>0</formula>
    </cfRule>
  </conditionalFormatting>
  <conditionalFormatting sqref="A10">
    <cfRule type="cellIs" dxfId="780" priority="221" stopIfTrue="1" operator="equal">
      <formula>0</formula>
    </cfRule>
  </conditionalFormatting>
  <conditionalFormatting sqref="A10">
    <cfRule type="cellIs" dxfId="779" priority="220" stopIfTrue="1" operator="equal">
      <formula>0</formula>
    </cfRule>
  </conditionalFormatting>
  <conditionalFormatting sqref="A10">
    <cfRule type="cellIs" dxfId="778" priority="219" stopIfTrue="1" operator="equal">
      <formula>0</formula>
    </cfRule>
  </conditionalFormatting>
  <conditionalFormatting sqref="A10">
    <cfRule type="cellIs" dxfId="777" priority="218" stopIfTrue="1" operator="equal">
      <formula>0</formula>
    </cfRule>
  </conditionalFormatting>
  <conditionalFormatting sqref="A10">
    <cfRule type="cellIs" dxfId="776" priority="217" operator="equal">
      <formula>0</formula>
    </cfRule>
  </conditionalFormatting>
  <conditionalFormatting sqref="A10">
    <cfRule type="cellIs" dxfId="775" priority="216" stopIfTrue="1" operator="equal">
      <formula>0</formula>
    </cfRule>
  </conditionalFormatting>
  <conditionalFormatting sqref="A10">
    <cfRule type="expression" dxfId="774" priority="223" stopIfTrue="1">
      <formula>#REF!&lt;#REF!</formula>
    </cfRule>
  </conditionalFormatting>
  <conditionalFormatting sqref="C15:G15">
    <cfRule type="cellIs" dxfId="773" priority="197" operator="equal">
      <formula>0</formula>
    </cfRule>
  </conditionalFormatting>
  <conditionalFormatting sqref="A30:G30">
    <cfRule type="cellIs" dxfId="772" priority="128" stopIfTrue="1" operator="equal">
      <formula>0</formula>
    </cfRule>
  </conditionalFormatting>
  <conditionalFormatting sqref="A30:G30">
    <cfRule type="cellIs" dxfId="771" priority="129" operator="equal">
      <formula>0</formula>
    </cfRule>
  </conditionalFormatting>
  <conditionalFormatting sqref="C17:G17">
    <cfRule type="cellIs" dxfId="770" priority="107" stopIfTrue="1" operator="equal">
      <formula>0</formula>
    </cfRule>
  </conditionalFormatting>
  <conditionalFormatting sqref="B10">
    <cfRule type="cellIs" dxfId="769" priority="153" stopIfTrue="1" operator="equal">
      <formula>0</formula>
    </cfRule>
  </conditionalFormatting>
  <conditionalFormatting sqref="C23:G23">
    <cfRule type="cellIs" dxfId="768" priority="145" stopIfTrue="1" operator="equal">
      <formula>0</formula>
    </cfRule>
  </conditionalFormatting>
  <conditionalFormatting sqref="B10">
    <cfRule type="cellIs" dxfId="767" priority="160" operator="equal">
      <formula>0</formula>
    </cfRule>
  </conditionalFormatting>
  <conditionalFormatting sqref="B10">
    <cfRule type="cellIs" dxfId="766" priority="159" stopIfTrue="1" operator="equal">
      <formula>0</formula>
    </cfRule>
  </conditionalFormatting>
  <conditionalFormatting sqref="B10">
    <cfRule type="cellIs" dxfId="765" priority="158" stopIfTrue="1" operator="equal">
      <formula>0</formula>
    </cfRule>
  </conditionalFormatting>
  <conditionalFormatting sqref="B10">
    <cfRule type="cellIs" dxfId="764" priority="157" stopIfTrue="1" operator="equal">
      <formula>0</formula>
    </cfRule>
  </conditionalFormatting>
  <conditionalFormatting sqref="B10">
    <cfRule type="cellIs" dxfId="763" priority="156" stopIfTrue="1" operator="equal">
      <formula>0</formula>
    </cfRule>
  </conditionalFormatting>
  <conditionalFormatting sqref="B10">
    <cfRule type="cellIs" dxfId="762" priority="155" operator="equal">
      <formula>0</formula>
    </cfRule>
  </conditionalFormatting>
  <conditionalFormatting sqref="B10">
    <cfRule type="cellIs" dxfId="761" priority="154" stopIfTrue="1" operator="equal">
      <formula>0</formula>
    </cfRule>
  </conditionalFormatting>
  <conditionalFormatting sqref="B10">
    <cfRule type="expression" dxfId="760" priority="161" stopIfTrue="1">
      <formula>#REF!&lt;#REF!</formula>
    </cfRule>
  </conditionalFormatting>
  <conditionalFormatting sqref="C23:G23">
    <cfRule type="cellIs" dxfId="759" priority="147" operator="equal">
      <formula>0</formula>
    </cfRule>
  </conditionalFormatting>
  <conditionalFormatting sqref="C23:G23">
    <cfRule type="cellIs" dxfId="758" priority="146" stopIfTrue="1" operator="equal">
      <formula>0</formula>
    </cfRule>
  </conditionalFormatting>
  <conditionalFormatting sqref="C23:G23">
    <cfRule type="expression" dxfId="757" priority="151" stopIfTrue="1">
      <formula>$IK24&lt;#REF!</formula>
    </cfRule>
  </conditionalFormatting>
  <conditionalFormatting sqref="C7:G7">
    <cfRule type="cellIs" dxfId="756" priority="139" stopIfTrue="1" operator="equal">
      <formula>0</formula>
    </cfRule>
  </conditionalFormatting>
  <conditionalFormatting sqref="C7:G7">
    <cfRule type="cellIs" dxfId="755" priority="140" operator="equal">
      <formula>0</formula>
    </cfRule>
  </conditionalFormatting>
  <conditionalFormatting sqref="C7:G7">
    <cfRule type="expression" dxfId="754" priority="144" stopIfTrue="1">
      <formula>$IK8&lt;#REF!</formula>
    </cfRule>
  </conditionalFormatting>
  <conditionalFormatting sqref="A31:B31">
    <cfRule type="expression" dxfId="753" priority="4701" stopIfTrue="1">
      <formula>$IK33&lt;#REF!</formula>
    </cfRule>
  </conditionalFormatting>
  <conditionalFormatting sqref="A32:B32">
    <cfRule type="cellIs" dxfId="752" priority="137" operator="equal">
      <formula>0</formula>
    </cfRule>
  </conditionalFormatting>
  <conditionalFormatting sqref="A32:B32">
    <cfRule type="cellIs" dxfId="751" priority="136" stopIfTrue="1" operator="equal">
      <formula>0</formula>
    </cfRule>
  </conditionalFormatting>
  <conditionalFormatting sqref="A32">
    <cfRule type="cellIs" dxfId="750" priority="135" stopIfTrue="1" operator="equal">
      <formula>0</formula>
    </cfRule>
  </conditionalFormatting>
  <conditionalFormatting sqref="C17:G17">
    <cfRule type="cellIs" dxfId="749" priority="108" stopIfTrue="1" operator="equal">
      <formula>0</formula>
    </cfRule>
  </conditionalFormatting>
  <conditionalFormatting sqref="C17:G17">
    <cfRule type="cellIs" dxfId="748" priority="106" stopIfTrue="1" operator="equal">
      <formula>0</formula>
    </cfRule>
  </conditionalFormatting>
  <conditionalFormatting sqref="C17:G17">
    <cfRule type="cellIs" dxfId="747" priority="105" stopIfTrue="1" operator="equal">
      <formula>0</formula>
    </cfRule>
  </conditionalFormatting>
  <conditionalFormatting sqref="A32:B32">
    <cfRule type="expression" dxfId="746" priority="138" stopIfTrue="1">
      <formula>$IK33&lt;#REF!</formula>
    </cfRule>
  </conditionalFormatting>
  <conditionalFormatting sqref="A30:G30">
    <cfRule type="expression" dxfId="745" priority="130" stopIfTrue="1">
      <formula>$IK31&lt;#REF!</formula>
    </cfRule>
  </conditionalFormatting>
  <conditionalFormatting sqref="C6:G6">
    <cfRule type="cellIs" dxfId="744" priority="126" operator="equal">
      <formula>0</formula>
    </cfRule>
  </conditionalFormatting>
  <conditionalFormatting sqref="C6:G6">
    <cfRule type="cellIs" dxfId="743" priority="125" stopIfTrue="1" operator="equal">
      <formula>0</formula>
    </cfRule>
  </conditionalFormatting>
  <conditionalFormatting sqref="C6:G6">
    <cfRule type="expression" dxfId="742" priority="127" stopIfTrue="1">
      <formula>#REF!&lt;#REF!</formula>
    </cfRule>
  </conditionalFormatting>
  <conditionalFormatting sqref="C10:G10">
    <cfRule type="cellIs" dxfId="741" priority="117" operator="equal">
      <formula>0</formula>
    </cfRule>
  </conditionalFormatting>
  <conditionalFormatting sqref="C10:G10">
    <cfRule type="cellIs" dxfId="740" priority="116" stopIfTrue="1" operator="equal">
      <formula>0</formula>
    </cfRule>
  </conditionalFormatting>
  <conditionalFormatting sqref="C10:G10">
    <cfRule type="cellIs" dxfId="739" priority="115" operator="equal">
      <formula>0</formula>
    </cfRule>
  </conditionalFormatting>
  <conditionalFormatting sqref="C10:G10">
    <cfRule type="expression" dxfId="738" priority="118" stopIfTrue="1">
      <formula>#REF!&lt;$IJ$1</formula>
    </cfRule>
  </conditionalFormatting>
  <conditionalFormatting sqref="C14:G14">
    <cfRule type="cellIs" dxfId="737" priority="113" operator="equal">
      <formula>0</formula>
    </cfRule>
  </conditionalFormatting>
  <conditionalFormatting sqref="C14:G14">
    <cfRule type="cellIs" dxfId="736" priority="112" stopIfTrue="1" operator="equal">
      <formula>0</formula>
    </cfRule>
  </conditionalFormatting>
  <conditionalFormatting sqref="C14:G14">
    <cfRule type="cellIs" dxfId="735" priority="111" stopIfTrue="1" operator="equal">
      <formula>0</formula>
    </cfRule>
  </conditionalFormatting>
  <conditionalFormatting sqref="C14:G14">
    <cfRule type="expression" dxfId="734" priority="114" stopIfTrue="1">
      <formula>$IK15&lt;#REF!</formula>
    </cfRule>
  </conditionalFormatting>
  <conditionalFormatting sqref="C17:G17">
    <cfRule type="cellIs" dxfId="733" priority="109" operator="equal">
      <formula>0</formula>
    </cfRule>
  </conditionalFormatting>
  <conditionalFormatting sqref="C17:G17">
    <cfRule type="cellIs" dxfId="732" priority="104" operator="equal">
      <formula>0</formula>
    </cfRule>
  </conditionalFormatting>
  <conditionalFormatting sqref="C17:G17">
    <cfRule type="cellIs" dxfId="731" priority="103" stopIfTrue="1" operator="equal">
      <formula>0</formula>
    </cfRule>
  </conditionalFormatting>
  <conditionalFormatting sqref="C17:G17">
    <cfRule type="cellIs" dxfId="730" priority="102" stopIfTrue="1" operator="equal">
      <formula>0</formula>
    </cfRule>
  </conditionalFormatting>
  <conditionalFormatting sqref="C17:G17">
    <cfRule type="cellIs" dxfId="729" priority="101" stopIfTrue="1" operator="equal">
      <formula>0</formula>
    </cfRule>
  </conditionalFormatting>
  <conditionalFormatting sqref="C17:G17">
    <cfRule type="expression" dxfId="728" priority="110" stopIfTrue="1">
      <formula>$IK18&lt;#REF!</formula>
    </cfRule>
  </conditionalFormatting>
  <conditionalFormatting sqref="D19:G19">
    <cfRule type="cellIs" dxfId="727" priority="85" operator="equal">
      <formula>0</formula>
    </cfRule>
  </conditionalFormatting>
  <conditionalFormatting sqref="D19:G19">
    <cfRule type="cellIs" dxfId="726" priority="84" stopIfTrue="1" operator="equal">
      <formula>0</formula>
    </cfRule>
  </conditionalFormatting>
  <conditionalFormatting sqref="D19:G19">
    <cfRule type="cellIs" dxfId="725" priority="83" stopIfTrue="1" operator="equal">
      <formula>0</formula>
    </cfRule>
  </conditionalFormatting>
  <conditionalFormatting sqref="D19:G19">
    <cfRule type="cellIs" dxfId="724" priority="82" stopIfTrue="1" operator="equal">
      <formula>0</formula>
    </cfRule>
  </conditionalFormatting>
  <conditionalFormatting sqref="C18">
    <cfRule type="cellIs" dxfId="723" priority="98" operator="equal">
      <formula>0</formula>
    </cfRule>
  </conditionalFormatting>
  <conditionalFormatting sqref="C18">
    <cfRule type="cellIs" dxfId="722" priority="97" stopIfTrue="1" operator="equal">
      <formula>0</formula>
    </cfRule>
  </conditionalFormatting>
  <conditionalFormatting sqref="D18:G18">
    <cfRule type="cellIs" dxfId="721" priority="96" operator="equal">
      <formula>0</formula>
    </cfRule>
  </conditionalFormatting>
  <conditionalFormatting sqref="D18:G18">
    <cfRule type="cellIs" dxfId="720" priority="95" stopIfTrue="1" operator="equal">
      <formula>0</formula>
    </cfRule>
  </conditionalFormatting>
  <conditionalFormatting sqref="C18">
    <cfRule type="expression" dxfId="719" priority="99" stopIfTrue="1">
      <formula>#REF!&lt;#REF!</formula>
    </cfRule>
  </conditionalFormatting>
  <conditionalFormatting sqref="D18:G18">
    <cfRule type="expression" dxfId="718" priority="100" stopIfTrue="1">
      <formula>#REF!&lt;#REF!</formula>
    </cfRule>
  </conditionalFormatting>
  <conditionalFormatting sqref="C19">
    <cfRule type="cellIs" dxfId="717" priority="93" operator="equal">
      <formula>0</formula>
    </cfRule>
  </conditionalFormatting>
  <conditionalFormatting sqref="C19">
    <cfRule type="cellIs" dxfId="716" priority="92" stopIfTrue="1" operator="equal">
      <formula>0</formula>
    </cfRule>
  </conditionalFormatting>
  <conditionalFormatting sqref="C19:G19">
    <cfRule type="expression" dxfId="715" priority="94" stopIfTrue="1">
      <formula>#REF!&lt;#REF!</formula>
    </cfRule>
  </conditionalFormatting>
  <conditionalFormatting sqref="D19:G19">
    <cfRule type="cellIs" dxfId="714" priority="90" operator="equal">
      <formula>0</formula>
    </cfRule>
  </conditionalFormatting>
  <conditionalFormatting sqref="D19:G19">
    <cfRule type="cellIs" dxfId="713" priority="89" stopIfTrue="1" operator="equal">
      <formula>0</formula>
    </cfRule>
  </conditionalFormatting>
  <conditionalFormatting sqref="D19:G19">
    <cfRule type="cellIs" dxfId="712" priority="88" stopIfTrue="1" operator="equal">
      <formula>0</formula>
    </cfRule>
  </conditionalFormatting>
  <conditionalFormatting sqref="D19:G19">
    <cfRule type="cellIs" dxfId="711" priority="86" stopIfTrue="1" operator="equal">
      <formula>0</formula>
    </cfRule>
  </conditionalFormatting>
  <conditionalFormatting sqref="D19:G19">
    <cfRule type="cellIs" dxfId="710" priority="87" stopIfTrue="1" operator="equal">
      <formula>0</formula>
    </cfRule>
  </conditionalFormatting>
  <conditionalFormatting sqref="D19:G19">
    <cfRule type="expression" dxfId="709" priority="91" stopIfTrue="1">
      <formula>#REF!&lt;#REF!</formula>
    </cfRule>
  </conditionalFormatting>
  <conditionalFormatting sqref="C25:G25">
    <cfRule type="cellIs" dxfId="708" priority="80" operator="equal">
      <formula>0</formula>
    </cfRule>
  </conditionalFormatting>
  <conditionalFormatting sqref="C25:G25">
    <cfRule type="cellIs" dxfId="707" priority="79" stopIfTrue="1" operator="equal">
      <formula>0</formula>
    </cfRule>
  </conditionalFormatting>
  <conditionalFormatting sqref="C25:G25">
    <cfRule type="cellIs" dxfId="706" priority="78" stopIfTrue="1" operator="equal">
      <formula>0</formula>
    </cfRule>
  </conditionalFormatting>
  <conditionalFormatting sqref="C25:G25">
    <cfRule type="expression" dxfId="705" priority="81" stopIfTrue="1">
      <formula>#REF!&lt;$IJ$1</formula>
    </cfRule>
  </conditionalFormatting>
  <conditionalFormatting sqref="C29:G29">
    <cfRule type="cellIs" dxfId="704" priority="76" operator="equal">
      <formula>0</formula>
    </cfRule>
  </conditionalFormatting>
  <conditionalFormatting sqref="C29:G29">
    <cfRule type="cellIs" dxfId="703" priority="75" stopIfTrue="1" operator="equal">
      <formula>0</formula>
    </cfRule>
  </conditionalFormatting>
  <conditionalFormatting sqref="C29:G29">
    <cfRule type="expression" dxfId="702" priority="77" stopIfTrue="1">
      <formula>$IL30&lt;#REF!</formula>
    </cfRule>
  </conditionalFormatting>
  <conditionalFormatting sqref="C31:G31">
    <cfRule type="cellIs" dxfId="701" priority="73" operator="equal">
      <formula>0</formula>
    </cfRule>
  </conditionalFormatting>
  <conditionalFormatting sqref="C31:G31">
    <cfRule type="cellIs" dxfId="700" priority="72" stopIfTrue="1" operator="equal">
      <formula>0</formula>
    </cfRule>
  </conditionalFormatting>
  <conditionalFormatting sqref="C31:G31">
    <cfRule type="expression" dxfId="699" priority="74" stopIfTrue="1">
      <formula>$IK32&lt;#REF!</formula>
    </cfRule>
  </conditionalFormatting>
  <conditionalFormatting sqref="C32:G32">
    <cfRule type="cellIs" dxfId="698" priority="70" operator="equal">
      <formula>0</formula>
    </cfRule>
  </conditionalFormatting>
  <conditionalFormatting sqref="C32:G32">
    <cfRule type="cellIs" dxfId="697" priority="69" stopIfTrue="1" operator="equal">
      <formula>0</formula>
    </cfRule>
  </conditionalFormatting>
  <conditionalFormatting sqref="C32">
    <cfRule type="cellIs" dxfId="696" priority="68" stopIfTrue="1" operator="equal">
      <formula>0</formula>
    </cfRule>
  </conditionalFormatting>
  <conditionalFormatting sqref="D32">
    <cfRule type="cellIs" dxfId="695" priority="67" stopIfTrue="1" operator="equal">
      <formula>0</formula>
    </cfRule>
  </conditionalFormatting>
  <conditionalFormatting sqref="F32">
    <cfRule type="cellIs" dxfId="694" priority="66" stopIfTrue="1" operator="equal">
      <formula>0</formula>
    </cfRule>
  </conditionalFormatting>
  <conditionalFormatting sqref="G32">
    <cfRule type="cellIs" dxfId="693" priority="65" stopIfTrue="1" operator="equal">
      <formula>0</formula>
    </cfRule>
  </conditionalFormatting>
  <conditionalFormatting sqref="C32:G32">
    <cfRule type="expression" dxfId="692" priority="71" stopIfTrue="1">
      <formula>$IK33&lt;#REF!</formula>
    </cfRule>
  </conditionalFormatting>
  <conditionalFormatting sqref="A39:B39">
    <cfRule type="cellIs" dxfId="691" priority="44" operator="equal">
      <formula>0</formula>
    </cfRule>
  </conditionalFormatting>
  <conditionalFormatting sqref="A39:B39">
    <cfRule type="cellIs" dxfId="690" priority="43" stopIfTrue="1" operator="equal">
      <formula>0</formula>
    </cfRule>
  </conditionalFormatting>
  <conditionalFormatting sqref="C39:G39">
    <cfRule type="cellIs" dxfId="689" priority="41" operator="equal">
      <formula>0</formula>
    </cfRule>
  </conditionalFormatting>
  <conditionalFormatting sqref="C39:G39">
    <cfRule type="cellIs" dxfId="688" priority="40" stopIfTrue="1" operator="equal">
      <formula>0</formula>
    </cfRule>
  </conditionalFormatting>
  <conditionalFormatting sqref="C39:G39">
    <cfRule type="expression" dxfId="687" priority="42" stopIfTrue="1">
      <formula>#REF!&lt;#REF!</formula>
    </cfRule>
  </conditionalFormatting>
  <conditionalFormatting sqref="A39:B39">
    <cfRule type="expression" dxfId="686" priority="45" stopIfTrue="1">
      <formula>#REF!&lt;#REF!</formula>
    </cfRule>
  </conditionalFormatting>
  <conditionalFormatting sqref="B33">
    <cfRule type="cellIs" dxfId="685" priority="38" operator="equal">
      <formula>0</formula>
    </cfRule>
  </conditionalFormatting>
  <conditionalFormatting sqref="B33">
    <cfRule type="cellIs" dxfId="684" priority="37" stopIfTrue="1" operator="equal">
      <formula>0</formula>
    </cfRule>
  </conditionalFormatting>
  <conditionalFormatting sqref="B33">
    <cfRule type="expression" dxfId="683" priority="39" stopIfTrue="1">
      <formula>#REF!&lt;#REF!</formula>
    </cfRule>
  </conditionalFormatting>
  <conditionalFormatting sqref="C33">
    <cfRule type="cellIs" dxfId="682" priority="35" operator="equal">
      <formula>0</formula>
    </cfRule>
  </conditionalFormatting>
  <conditionalFormatting sqref="C33">
    <cfRule type="cellIs" dxfId="681" priority="34" stopIfTrue="1" operator="equal">
      <formula>0</formula>
    </cfRule>
  </conditionalFormatting>
  <conditionalFormatting sqref="C33:G33">
    <cfRule type="expression" dxfId="680" priority="36" stopIfTrue="1">
      <formula>#REF!&lt;#REF!</formula>
    </cfRule>
  </conditionalFormatting>
  <conditionalFormatting sqref="D33:G33">
    <cfRule type="cellIs" dxfId="679" priority="32" operator="equal">
      <formula>0</formula>
    </cfRule>
  </conditionalFormatting>
  <conditionalFormatting sqref="D33:G33">
    <cfRule type="cellIs" dxfId="678" priority="31" stopIfTrue="1" operator="equal">
      <formula>0</formula>
    </cfRule>
  </conditionalFormatting>
  <conditionalFormatting sqref="D33:G33">
    <cfRule type="cellIs" dxfId="677" priority="30" stopIfTrue="1" operator="equal">
      <formula>0</formula>
    </cfRule>
  </conditionalFormatting>
  <conditionalFormatting sqref="D33:G33">
    <cfRule type="cellIs" dxfId="676" priority="28" stopIfTrue="1" operator="equal">
      <formula>0</formula>
    </cfRule>
  </conditionalFormatting>
  <conditionalFormatting sqref="D33:G33">
    <cfRule type="cellIs" dxfId="675" priority="26" stopIfTrue="1" operator="equal">
      <formula>0</formula>
    </cfRule>
  </conditionalFormatting>
  <conditionalFormatting sqref="D33:G33">
    <cfRule type="cellIs" dxfId="674" priority="24" stopIfTrue="1" operator="equal">
      <formula>0</formula>
    </cfRule>
  </conditionalFormatting>
  <conditionalFormatting sqref="D33:G33">
    <cfRule type="cellIs" dxfId="673" priority="29" stopIfTrue="1" operator="equal">
      <formula>0</formula>
    </cfRule>
  </conditionalFormatting>
  <conditionalFormatting sqref="D33:G33">
    <cfRule type="cellIs" dxfId="672" priority="27" operator="equal">
      <formula>0</formula>
    </cfRule>
  </conditionalFormatting>
  <conditionalFormatting sqref="D33:G33">
    <cfRule type="cellIs" dxfId="671" priority="25" stopIfTrue="1" operator="equal">
      <formula>0</formula>
    </cfRule>
  </conditionalFormatting>
  <conditionalFormatting sqref="D33:G33">
    <cfRule type="expression" dxfId="670" priority="33" stopIfTrue="1">
      <formula>#REF!&lt;#REF!</formula>
    </cfRule>
  </conditionalFormatting>
  <conditionalFormatting sqref="A8:B8">
    <cfRule type="cellIs" dxfId="669" priority="22" operator="equal">
      <formula>0</formula>
    </cfRule>
  </conditionalFormatting>
  <conditionalFormatting sqref="A8:B8">
    <cfRule type="cellIs" dxfId="668" priority="21" stopIfTrue="1" operator="equal">
      <formula>0</formula>
    </cfRule>
  </conditionalFormatting>
  <conditionalFormatting sqref="A8:B8">
    <cfRule type="expression" dxfId="667" priority="23" stopIfTrue="1">
      <formula>#REF!&lt;$IJ$2</formula>
    </cfRule>
  </conditionalFormatting>
  <conditionalFormatting sqref="C8:G8">
    <cfRule type="cellIs" dxfId="666" priority="19" operator="equal">
      <formula>0</formula>
    </cfRule>
  </conditionalFormatting>
  <conditionalFormatting sqref="C8:G8">
    <cfRule type="cellIs" dxfId="665" priority="18" stopIfTrue="1" operator="equal">
      <formula>0</formula>
    </cfRule>
  </conditionalFormatting>
  <conditionalFormatting sqref="C8:G8">
    <cfRule type="expression" dxfId="664" priority="20" stopIfTrue="1">
      <formula>$IK9&lt;#REF!</formula>
    </cfRule>
  </conditionalFormatting>
  <conditionalFormatting sqref="A24:B24">
    <cfRule type="cellIs" dxfId="663" priority="16" operator="equal">
      <formula>0</formula>
    </cfRule>
  </conditionalFormatting>
  <conditionalFormatting sqref="A24:B24">
    <cfRule type="cellIs" dxfId="662" priority="15" stopIfTrue="1" operator="equal">
      <formula>0</formula>
    </cfRule>
  </conditionalFormatting>
  <conditionalFormatting sqref="C24:G24">
    <cfRule type="cellIs" dxfId="661" priority="14" operator="equal">
      <formula>0</formula>
    </cfRule>
  </conditionalFormatting>
  <conditionalFormatting sqref="C24:G24">
    <cfRule type="cellIs" dxfId="660" priority="13" stopIfTrue="1" operator="equal">
      <formula>0</formula>
    </cfRule>
  </conditionalFormatting>
  <conditionalFormatting sqref="A24:G24">
    <cfRule type="expression" dxfId="659" priority="17" stopIfTrue="1">
      <formula>$IK24&lt;#REF!</formula>
    </cfRule>
  </conditionalFormatting>
  <conditionalFormatting sqref="B9:G9">
    <cfRule type="cellIs" dxfId="658" priority="11" operator="equal">
      <formula>0</formula>
    </cfRule>
  </conditionalFormatting>
  <conditionalFormatting sqref="B9:G9">
    <cfRule type="cellIs" dxfId="657" priority="10" stopIfTrue="1" operator="equal">
      <formula>0</formula>
    </cfRule>
  </conditionalFormatting>
  <conditionalFormatting sqref="B9:G9">
    <cfRule type="expression" dxfId="656" priority="12" stopIfTrue="1">
      <formula>#REF!&lt;#REF!</formula>
    </cfRule>
  </conditionalFormatting>
  <conditionalFormatting sqref="B34">
    <cfRule type="cellIs" dxfId="655" priority="8" operator="equal">
      <formula>0</formula>
    </cfRule>
  </conditionalFormatting>
  <conditionalFormatting sqref="B34">
    <cfRule type="cellIs" dxfId="654" priority="7" stopIfTrue="1" operator="equal">
      <formula>0</formula>
    </cfRule>
  </conditionalFormatting>
  <conditionalFormatting sqref="B34">
    <cfRule type="expression" dxfId="653" priority="9" stopIfTrue="1">
      <formula>#REF!&lt;#REF!</formula>
    </cfRule>
  </conditionalFormatting>
  <conditionalFormatting sqref="C34">
    <cfRule type="cellIs" dxfId="652" priority="3" stopIfTrue="1" operator="equal">
      <formula>0</formula>
    </cfRule>
  </conditionalFormatting>
  <conditionalFormatting sqref="C34">
    <cfRule type="cellIs" dxfId="651" priority="4" operator="equal">
      <formula>0</formula>
    </cfRule>
  </conditionalFormatting>
  <conditionalFormatting sqref="D34:G34">
    <cfRule type="cellIs" dxfId="650" priority="2" operator="equal">
      <formula>0</formula>
    </cfRule>
  </conditionalFormatting>
  <conditionalFormatting sqref="D34:G34">
    <cfRule type="cellIs" dxfId="649" priority="1" stopIfTrue="1" operator="equal">
      <formula>0</formula>
    </cfRule>
  </conditionalFormatting>
  <conditionalFormatting sqref="C34">
    <cfRule type="expression" dxfId="648" priority="5" stopIfTrue="1">
      <formula>#REF!&lt;#REF!</formula>
    </cfRule>
  </conditionalFormatting>
  <conditionalFormatting sqref="D34:G34">
    <cfRule type="expression" dxfId="647" priority="6" stopIfTrue="1">
      <formula>#REF!&lt;#REF!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HG305"/>
  <sheetViews>
    <sheetView zoomScaleNormal="100" workbookViewId="0">
      <pane xSplit="3" ySplit="4" topLeftCell="D11" activePane="bottomRight" state="frozen"/>
      <selection activeCell="G5" sqref="G5"/>
      <selection pane="topRight" activeCell="G5" sqref="G5"/>
      <selection pane="bottomLeft" activeCell="G5" sqref="G5"/>
      <selection pane="bottomRight" activeCell="CD18" sqref="CD18"/>
    </sheetView>
  </sheetViews>
  <sheetFormatPr defaultColWidth="0" defaultRowHeight="12.75" x14ac:dyDescent="0.2"/>
  <cols>
    <col min="1" max="1" width="3" style="12" hidden="1" customWidth="1"/>
    <col min="2" max="2" width="19.5703125" style="12" hidden="1" customWidth="1"/>
    <col min="3" max="3" width="3.42578125" style="12" hidden="1" customWidth="1"/>
    <col min="4" max="4" width="8" style="12" hidden="1" customWidth="1"/>
    <col min="5" max="35" width="4.5703125" style="12" hidden="1" customWidth="1"/>
    <col min="36" max="36" width="5.5703125" style="12" hidden="1" customWidth="1"/>
    <col min="37" max="37" width="5.42578125" style="12" hidden="1" customWidth="1"/>
    <col min="38" max="38" width="5.7109375" style="12" hidden="1" customWidth="1"/>
    <col min="39" max="39" width="5.85546875" style="12" hidden="1" customWidth="1"/>
    <col min="40" max="40" width="3" style="12" bestFit="1" customWidth="1"/>
    <col min="41" max="41" width="19.5703125" style="12" customWidth="1"/>
    <col min="42" max="42" width="3.42578125" style="12" customWidth="1"/>
    <col min="43" max="43" width="8" style="12" customWidth="1"/>
    <col min="44" max="53" width="4.5703125" style="12" customWidth="1"/>
    <col min="54" max="74" width="4.5703125" style="12" hidden="1" customWidth="1"/>
    <col min="75" max="75" width="5.5703125" style="12" customWidth="1"/>
    <col min="76" max="76" width="5.42578125" style="12" customWidth="1"/>
    <col min="77" max="77" width="5.7109375" style="12" customWidth="1"/>
    <col min="78" max="78" width="5.85546875" style="12" hidden="1" customWidth="1"/>
    <col min="79" max="213" width="9.140625" style="12" customWidth="1"/>
    <col min="214" max="215" width="10.140625" style="12" hidden="1" customWidth="1"/>
    <col min="216" max="217" width="0" style="12" hidden="1"/>
    <col min="218" max="218" width="3" style="12" bestFit="1" customWidth="1"/>
    <col min="219" max="219" width="19.5703125" style="12" customWidth="1"/>
    <col min="220" max="220" width="3.42578125" style="12" customWidth="1"/>
    <col min="221" max="221" width="8" style="12" customWidth="1"/>
    <col min="222" max="252" width="4.5703125" style="12" customWidth="1"/>
    <col min="253" max="253" width="5.5703125" style="12" customWidth="1"/>
    <col min="254" max="254" width="5.42578125" style="12" customWidth="1"/>
    <col min="255" max="255" width="5.7109375" style="12" customWidth="1"/>
    <col min="256" max="256" width="2.5703125" style="12" customWidth="1"/>
    <col min="257" max="257" width="3" style="12" customWidth="1"/>
    <col min="258" max="258" width="19.5703125" style="12" customWidth="1"/>
    <col min="259" max="259" width="3.42578125" style="12" customWidth="1"/>
    <col min="260" max="260" width="8" style="12" customWidth="1"/>
    <col min="261" max="291" width="4.5703125" style="12" customWidth="1"/>
    <col min="292" max="292" width="5.5703125" style="12" customWidth="1"/>
    <col min="293" max="293" width="5.42578125" style="12" customWidth="1"/>
    <col min="294" max="294" width="5.7109375" style="12" customWidth="1"/>
    <col min="295" max="295" width="3.140625" style="12" customWidth="1"/>
    <col min="296" max="333" width="0" style="12" hidden="1" customWidth="1"/>
    <col min="334" max="469" width="9.140625" style="12" customWidth="1"/>
    <col min="470" max="471" width="0" style="12" hidden="1" customWidth="1"/>
    <col min="472" max="473" width="0" style="12" hidden="1"/>
    <col min="474" max="474" width="3" style="12" bestFit="1" customWidth="1"/>
    <col min="475" max="475" width="19.5703125" style="12" customWidth="1"/>
    <col min="476" max="476" width="3.42578125" style="12" customWidth="1"/>
    <col min="477" max="477" width="8" style="12" customWidth="1"/>
    <col min="478" max="508" width="4.5703125" style="12" customWidth="1"/>
    <col min="509" max="509" width="5.5703125" style="12" customWidth="1"/>
    <col min="510" max="510" width="5.42578125" style="12" customWidth="1"/>
    <col min="511" max="511" width="5.7109375" style="12" customWidth="1"/>
    <col min="512" max="512" width="2.5703125" style="12" customWidth="1"/>
    <col min="513" max="513" width="3" style="12" customWidth="1"/>
    <col min="514" max="514" width="19.5703125" style="12" customWidth="1"/>
    <col min="515" max="515" width="3.42578125" style="12" customWidth="1"/>
    <col min="516" max="516" width="8" style="12" customWidth="1"/>
    <col min="517" max="547" width="4.5703125" style="12" customWidth="1"/>
    <col min="548" max="548" width="5.5703125" style="12" customWidth="1"/>
    <col min="549" max="549" width="5.42578125" style="12" customWidth="1"/>
    <col min="550" max="550" width="5.7109375" style="12" customWidth="1"/>
    <col min="551" max="551" width="3.140625" style="12" customWidth="1"/>
    <col min="552" max="589" width="0" style="12" hidden="1" customWidth="1"/>
    <col min="590" max="725" width="9.140625" style="12" customWidth="1"/>
    <col min="726" max="727" width="0" style="12" hidden="1" customWidth="1"/>
    <col min="728" max="729" width="0" style="12" hidden="1"/>
    <col min="730" max="730" width="3" style="12" bestFit="1" customWidth="1"/>
    <col min="731" max="731" width="19.5703125" style="12" customWidth="1"/>
    <col min="732" max="732" width="3.42578125" style="12" customWidth="1"/>
    <col min="733" max="733" width="8" style="12" customWidth="1"/>
    <col min="734" max="764" width="4.5703125" style="12" customWidth="1"/>
    <col min="765" max="765" width="5.5703125" style="12" customWidth="1"/>
    <col min="766" max="766" width="5.42578125" style="12" customWidth="1"/>
    <col min="767" max="767" width="5.7109375" style="12" customWidth="1"/>
    <col min="768" max="768" width="2.5703125" style="12" customWidth="1"/>
    <col min="769" max="769" width="3" style="12" customWidth="1"/>
    <col min="770" max="770" width="19.5703125" style="12" customWidth="1"/>
    <col min="771" max="771" width="3.42578125" style="12" customWidth="1"/>
    <col min="772" max="772" width="8" style="12" customWidth="1"/>
    <col min="773" max="803" width="4.5703125" style="12" customWidth="1"/>
    <col min="804" max="804" width="5.5703125" style="12" customWidth="1"/>
    <col min="805" max="805" width="5.42578125" style="12" customWidth="1"/>
    <col min="806" max="806" width="5.7109375" style="12" customWidth="1"/>
    <col min="807" max="807" width="3.140625" style="12" customWidth="1"/>
    <col min="808" max="845" width="0" style="12" hidden="1" customWidth="1"/>
    <col min="846" max="981" width="9.140625" style="12" customWidth="1"/>
    <col min="982" max="983" width="0" style="12" hidden="1" customWidth="1"/>
    <col min="984" max="985" width="0" style="12" hidden="1"/>
    <col min="986" max="986" width="3" style="12" bestFit="1" customWidth="1"/>
    <col min="987" max="987" width="19.5703125" style="12" customWidth="1"/>
    <col min="988" max="988" width="3.42578125" style="12" customWidth="1"/>
    <col min="989" max="989" width="8" style="12" customWidth="1"/>
    <col min="990" max="1020" width="4.5703125" style="12" customWidth="1"/>
    <col min="1021" max="1021" width="5.5703125" style="12" customWidth="1"/>
    <col min="1022" max="1022" width="5.42578125" style="12" customWidth="1"/>
    <col min="1023" max="1023" width="5.7109375" style="12" customWidth="1"/>
    <col min="1024" max="1024" width="2.5703125" style="12" customWidth="1"/>
    <col min="1025" max="1025" width="3" style="12" customWidth="1"/>
    <col min="1026" max="1026" width="19.5703125" style="12" customWidth="1"/>
    <col min="1027" max="1027" width="3.42578125" style="12" customWidth="1"/>
    <col min="1028" max="1028" width="8" style="12" customWidth="1"/>
    <col min="1029" max="1059" width="4.5703125" style="12" customWidth="1"/>
    <col min="1060" max="1060" width="5.5703125" style="12" customWidth="1"/>
    <col min="1061" max="1061" width="5.42578125" style="12" customWidth="1"/>
    <col min="1062" max="1062" width="5.7109375" style="12" customWidth="1"/>
    <col min="1063" max="1063" width="3.140625" style="12" customWidth="1"/>
    <col min="1064" max="1101" width="0" style="12" hidden="1" customWidth="1"/>
    <col min="1102" max="1237" width="9.140625" style="12" customWidth="1"/>
    <col min="1238" max="1239" width="0" style="12" hidden="1" customWidth="1"/>
    <col min="1240" max="1241" width="0" style="12" hidden="1"/>
    <col min="1242" max="1242" width="3" style="12" bestFit="1" customWidth="1"/>
    <col min="1243" max="1243" width="19.5703125" style="12" customWidth="1"/>
    <col min="1244" max="1244" width="3.42578125" style="12" customWidth="1"/>
    <col min="1245" max="1245" width="8" style="12" customWidth="1"/>
    <col min="1246" max="1276" width="4.5703125" style="12" customWidth="1"/>
    <col min="1277" max="1277" width="5.5703125" style="12" customWidth="1"/>
    <col min="1278" max="1278" width="5.42578125" style="12" customWidth="1"/>
    <col min="1279" max="1279" width="5.7109375" style="12" customWidth="1"/>
    <col min="1280" max="1280" width="2.5703125" style="12" customWidth="1"/>
    <col min="1281" max="1281" width="3" style="12" customWidth="1"/>
    <col min="1282" max="1282" width="19.5703125" style="12" customWidth="1"/>
    <col min="1283" max="1283" width="3.42578125" style="12" customWidth="1"/>
    <col min="1284" max="1284" width="8" style="12" customWidth="1"/>
    <col min="1285" max="1315" width="4.5703125" style="12" customWidth="1"/>
    <col min="1316" max="1316" width="5.5703125" style="12" customWidth="1"/>
    <col min="1317" max="1317" width="5.42578125" style="12" customWidth="1"/>
    <col min="1318" max="1318" width="5.7109375" style="12" customWidth="1"/>
    <col min="1319" max="1319" width="3.140625" style="12" customWidth="1"/>
    <col min="1320" max="1357" width="0" style="12" hidden="1" customWidth="1"/>
    <col min="1358" max="1493" width="9.140625" style="12" customWidth="1"/>
    <col min="1494" max="1495" width="0" style="12" hidden="1" customWidth="1"/>
    <col min="1496" max="1497" width="0" style="12" hidden="1"/>
    <col min="1498" max="1498" width="3" style="12" bestFit="1" customWidth="1"/>
    <col min="1499" max="1499" width="19.5703125" style="12" customWidth="1"/>
    <col min="1500" max="1500" width="3.42578125" style="12" customWidth="1"/>
    <col min="1501" max="1501" width="8" style="12" customWidth="1"/>
    <col min="1502" max="1532" width="4.5703125" style="12" customWidth="1"/>
    <col min="1533" max="1533" width="5.5703125" style="12" customWidth="1"/>
    <col min="1534" max="1534" width="5.42578125" style="12" customWidth="1"/>
    <col min="1535" max="1535" width="5.7109375" style="12" customWidth="1"/>
    <col min="1536" max="1536" width="2.5703125" style="12" customWidth="1"/>
    <col min="1537" max="1537" width="3" style="12" customWidth="1"/>
    <col min="1538" max="1538" width="19.5703125" style="12" customWidth="1"/>
    <col min="1539" max="1539" width="3.42578125" style="12" customWidth="1"/>
    <col min="1540" max="1540" width="8" style="12" customWidth="1"/>
    <col min="1541" max="1571" width="4.5703125" style="12" customWidth="1"/>
    <col min="1572" max="1572" width="5.5703125" style="12" customWidth="1"/>
    <col min="1573" max="1573" width="5.42578125" style="12" customWidth="1"/>
    <col min="1574" max="1574" width="5.7109375" style="12" customWidth="1"/>
    <col min="1575" max="1575" width="3.140625" style="12" customWidth="1"/>
    <col min="1576" max="1613" width="0" style="12" hidden="1" customWidth="1"/>
    <col min="1614" max="1749" width="9.140625" style="12" customWidth="1"/>
    <col min="1750" max="1751" width="0" style="12" hidden="1" customWidth="1"/>
    <col min="1752" max="1753" width="0" style="12" hidden="1"/>
    <col min="1754" max="1754" width="3" style="12" bestFit="1" customWidth="1"/>
    <col min="1755" max="1755" width="19.5703125" style="12" customWidth="1"/>
    <col min="1756" max="1756" width="3.42578125" style="12" customWidth="1"/>
    <col min="1757" max="1757" width="8" style="12" customWidth="1"/>
    <col min="1758" max="1788" width="4.5703125" style="12" customWidth="1"/>
    <col min="1789" max="1789" width="5.5703125" style="12" customWidth="1"/>
    <col min="1790" max="1790" width="5.42578125" style="12" customWidth="1"/>
    <col min="1791" max="1791" width="5.7109375" style="12" customWidth="1"/>
    <col min="1792" max="1792" width="2.5703125" style="12" customWidth="1"/>
    <col min="1793" max="1793" width="3" style="12" customWidth="1"/>
    <col min="1794" max="1794" width="19.5703125" style="12" customWidth="1"/>
    <col min="1795" max="1795" width="3.42578125" style="12" customWidth="1"/>
    <col min="1796" max="1796" width="8" style="12" customWidth="1"/>
    <col min="1797" max="1827" width="4.5703125" style="12" customWidth="1"/>
    <col min="1828" max="1828" width="5.5703125" style="12" customWidth="1"/>
    <col min="1829" max="1829" width="5.42578125" style="12" customWidth="1"/>
    <col min="1830" max="1830" width="5.7109375" style="12" customWidth="1"/>
    <col min="1831" max="1831" width="3.140625" style="12" customWidth="1"/>
    <col min="1832" max="1869" width="0" style="12" hidden="1" customWidth="1"/>
    <col min="1870" max="2005" width="9.140625" style="12" customWidth="1"/>
    <col min="2006" max="2007" width="0" style="12" hidden="1" customWidth="1"/>
    <col min="2008" max="2009" width="0" style="12" hidden="1"/>
    <col min="2010" max="2010" width="3" style="12" bestFit="1" customWidth="1"/>
    <col min="2011" max="2011" width="19.5703125" style="12" customWidth="1"/>
    <col min="2012" max="2012" width="3.42578125" style="12" customWidth="1"/>
    <col min="2013" max="2013" width="8" style="12" customWidth="1"/>
    <col min="2014" max="2044" width="4.5703125" style="12" customWidth="1"/>
    <col min="2045" max="2045" width="5.5703125" style="12" customWidth="1"/>
    <col min="2046" max="2046" width="5.42578125" style="12" customWidth="1"/>
    <col min="2047" max="2047" width="5.7109375" style="12" customWidth="1"/>
    <col min="2048" max="2048" width="2.5703125" style="12" customWidth="1"/>
    <col min="2049" max="2049" width="3" style="12" customWidth="1"/>
    <col min="2050" max="2050" width="19.5703125" style="12" customWidth="1"/>
    <col min="2051" max="2051" width="3.42578125" style="12" customWidth="1"/>
    <col min="2052" max="2052" width="8" style="12" customWidth="1"/>
    <col min="2053" max="2083" width="4.5703125" style="12" customWidth="1"/>
    <col min="2084" max="2084" width="5.5703125" style="12" customWidth="1"/>
    <col min="2085" max="2085" width="5.42578125" style="12" customWidth="1"/>
    <col min="2086" max="2086" width="5.7109375" style="12" customWidth="1"/>
    <col min="2087" max="2087" width="3.140625" style="12" customWidth="1"/>
    <col min="2088" max="2125" width="0" style="12" hidden="1" customWidth="1"/>
    <col min="2126" max="2261" width="9.140625" style="12" customWidth="1"/>
    <col min="2262" max="2263" width="0" style="12" hidden="1" customWidth="1"/>
    <col min="2264" max="2265" width="0" style="12" hidden="1"/>
    <col min="2266" max="2266" width="3" style="12" bestFit="1" customWidth="1"/>
    <col min="2267" max="2267" width="19.5703125" style="12" customWidth="1"/>
    <col min="2268" max="2268" width="3.42578125" style="12" customWidth="1"/>
    <col min="2269" max="2269" width="8" style="12" customWidth="1"/>
    <col min="2270" max="2300" width="4.5703125" style="12" customWidth="1"/>
    <col min="2301" max="2301" width="5.5703125" style="12" customWidth="1"/>
    <col min="2302" max="2302" width="5.42578125" style="12" customWidth="1"/>
    <col min="2303" max="2303" width="5.7109375" style="12" customWidth="1"/>
    <col min="2304" max="2304" width="2.5703125" style="12" customWidth="1"/>
    <col min="2305" max="2305" width="3" style="12" customWidth="1"/>
    <col min="2306" max="2306" width="19.5703125" style="12" customWidth="1"/>
    <col min="2307" max="2307" width="3.42578125" style="12" customWidth="1"/>
    <col min="2308" max="2308" width="8" style="12" customWidth="1"/>
    <col min="2309" max="2339" width="4.5703125" style="12" customWidth="1"/>
    <col min="2340" max="2340" width="5.5703125" style="12" customWidth="1"/>
    <col min="2341" max="2341" width="5.42578125" style="12" customWidth="1"/>
    <col min="2342" max="2342" width="5.7109375" style="12" customWidth="1"/>
    <col min="2343" max="2343" width="3.140625" style="12" customWidth="1"/>
    <col min="2344" max="2381" width="0" style="12" hidden="1" customWidth="1"/>
    <col min="2382" max="2517" width="9.140625" style="12" customWidth="1"/>
    <col min="2518" max="2519" width="0" style="12" hidden="1" customWidth="1"/>
    <col min="2520" max="2521" width="0" style="12" hidden="1"/>
    <col min="2522" max="2522" width="3" style="12" bestFit="1" customWidth="1"/>
    <col min="2523" max="2523" width="19.5703125" style="12" customWidth="1"/>
    <col min="2524" max="2524" width="3.42578125" style="12" customWidth="1"/>
    <col min="2525" max="2525" width="8" style="12" customWidth="1"/>
    <col min="2526" max="2556" width="4.5703125" style="12" customWidth="1"/>
    <col min="2557" max="2557" width="5.5703125" style="12" customWidth="1"/>
    <col min="2558" max="2558" width="5.42578125" style="12" customWidth="1"/>
    <col min="2559" max="2559" width="5.7109375" style="12" customWidth="1"/>
    <col min="2560" max="2560" width="2.5703125" style="12" customWidth="1"/>
    <col min="2561" max="2561" width="3" style="12" customWidth="1"/>
    <col min="2562" max="2562" width="19.5703125" style="12" customWidth="1"/>
    <col min="2563" max="2563" width="3.42578125" style="12" customWidth="1"/>
    <col min="2564" max="2564" width="8" style="12" customWidth="1"/>
    <col min="2565" max="2595" width="4.5703125" style="12" customWidth="1"/>
    <col min="2596" max="2596" width="5.5703125" style="12" customWidth="1"/>
    <col min="2597" max="2597" width="5.42578125" style="12" customWidth="1"/>
    <col min="2598" max="2598" width="5.7109375" style="12" customWidth="1"/>
    <col min="2599" max="2599" width="3.140625" style="12" customWidth="1"/>
    <col min="2600" max="2637" width="0" style="12" hidden="1" customWidth="1"/>
    <col min="2638" max="2773" width="9.140625" style="12" customWidth="1"/>
    <col min="2774" max="2775" width="0" style="12" hidden="1" customWidth="1"/>
    <col min="2776" max="2777" width="0" style="12" hidden="1"/>
    <col min="2778" max="2778" width="3" style="12" bestFit="1" customWidth="1"/>
    <col min="2779" max="2779" width="19.5703125" style="12" customWidth="1"/>
    <col min="2780" max="2780" width="3.42578125" style="12" customWidth="1"/>
    <col min="2781" max="2781" width="8" style="12" customWidth="1"/>
    <col min="2782" max="2812" width="4.5703125" style="12" customWidth="1"/>
    <col min="2813" max="2813" width="5.5703125" style="12" customWidth="1"/>
    <col min="2814" max="2814" width="5.42578125" style="12" customWidth="1"/>
    <col min="2815" max="2815" width="5.7109375" style="12" customWidth="1"/>
    <col min="2816" max="2816" width="2.5703125" style="12" customWidth="1"/>
    <col min="2817" max="2817" width="3" style="12" customWidth="1"/>
    <col min="2818" max="2818" width="19.5703125" style="12" customWidth="1"/>
    <col min="2819" max="2819" width="3.42578125" style="12" customWidth="1"/>
    <col min="2820" max="2820" width="8" style="12" customWidth="1"/>
    <col min="2821" max="2851" width="4.5703125" style="12" customWidth="1"/>
    <col min="2852" max="2852" width="5.5703125" style="12" customWidth="1"/>
    <col min="2853" max="2853" width="5.42578125" style="12" customWidth="1"/>
    <col min="2854" max="2854" width="5.7109375" style="12" customWidth="1"/>
    <col min="2855" max="2855" width="3.140625" style="12" customWidth="1"/>
    <col min="2856" max="2893" width="0" style="12" hidden="1" customWidth="1"/>
    <col min="2894" max="3029" width="9.140625" style="12" customWidth="1"/>
    <col min="3030" max="3031" width="0" style="12" hidden="1" customWidth="1"/>
    <col min="3032" max="3033" width="0" style="12" hidden="1"/>
    <col min="3034" max="3034" width="3" style="12" bestFit="1" customWidth="1"/>
    <col min="3035" max="3035" width="19.5703125" style="12" customWidth="1"/>
    <col min="3036" max="3036" width="3.42578125" style="12" customWidth="1"/>
    <col min="3037" max="3037" width="8" style="12" customWidth="1"/>
    <col min="3038" max="3068" width="4.5703125" style="12" customWidth="1"/>
    <col min="3069" max="3069" width="5.5703125" style="12" customWidth="1"/>
    <col min="3070" max="3070" width="5.42578125" style="12" customWidth="1"/>
    <col min="3071" max="3071" width="5.7109375" style="12" customWidth="1"/>
    <col min="3072" max="3072" width="2.5703125" style="12" customWidth="1"/>
    <col min="3073" max="3073" width="3" style="12" customWidth="1"/>
    <col min="3074" max="3074" width="19.5703125" style="12" customWidth="1"/>
    <col min="3075" max="3075" width="3.42578125" style="12" customWidth="1"/>
    <col min="3076" max="3076" width="8" style="12" customWidth="1"/>
    <col min="3077" max="3107" width="4.5703125" style="12" customWidth="1"/>
    <col min="3108" max="3108" width="5.5703125" style="12" customWidth="1"/>
    <col min="3109" max="3109" width="5.42578125" style="12" customWidth="1"/>
    <col min="3110" max="3110" width="5.7109375" style="12" customWidth="1"/>
    <col min="3111" max="3111" width="3.140625" style="12" customWidth="1"/>
    <col min="3112" max="3149" width="0" style="12" hidden="1" customWidth="1"/>
    <col min="3150" max="3285" width="9.140625" style="12" customWidth="1"/>
    <col min="3286" max="3287" width="0" style="12" hidden="1" customWidth="1"/>
    <col min="3288" max="3289" width="0" style="12" hidden="1"/>
    <col min="3290" max="3290" width="3" style="12" bestFit="1" customWidth="1"/>
    <col min="3291" max="3291" width="19.5703125" style="12" customWidth="1"/>
    <col min="3292" max="3292" width="3.42578125" style="12" customWidth="1"/>
    <col min="3293" max="3293" width="8" style="12" customWidth="1"/>
    <col min="3294" max="3324" width="4.5703125" style="12" customWidth="1"/>
    <col min="3325" max="3325" width="5.5703125" style="12" customWidth="1"/>
    <col min="3326" max="3326" width="5.42578125" style="12" customWidth="1"/>
    <col min="3327" max="3327" width="5.7109375" style="12" customWidth="1"/>
    <col min="3328" max="3328" width="2.5703125" style="12" customWidth="1"/>
    <col min="3329" max="3329" width="3" style="12" customWidth="1"/>
    <col min="3330" max="3330" width="19.5703125" style="12" customWidth="1"/>
    <col min="3331" max="3331" width="3.42578125" style="12" customWidth="1"/>
    <col min="3332" max="3332" width="8" style="12" customWidth="1"/>
    <col min="3333" max="3363" width="4.5703125" style="12" customWidth="1"/>
    <col min="3364" max="3364" width="5.5703125" style="12" customWidth="1"/>
    <col min="3365" max="3365" width="5.42578125" style="12" customWidth="1"/>
    <col min="3366" max="3366" width="5.7109375" style="12" customWidth="1"/>
    <col min="3367" max="3367" width="3.140625" style="12" customWidth="1"/>
    <col min="3368" max="3405" width="0" style="12" hidden="1" customWidth="1"/>
    <col min="3406" max="3541" width="9.140625" style="12" customWidth="1"/>
    <col min="3542" max="3543" width="0" style="12" hidden="1" customWidth="1"/>
    <col min="3544" max="3545" width="0" style="12" hidden="1"/>
    <col min="3546" max="3546" width="3" style="12" bestFit="1" customWidth="1"/>
    <col min="3547" max="3547" width="19.5703125" style="12" customWidth="1"/>
    <col min="3548" max="3548" width="3.42578125" style="12" customWidth="1"/>
    <col min="3549" max="3549" width="8" style="12" customWidth="1"/>
    <col min="3550" max="3580" width="4.5703125" style="12" customWidth="1"/>
    <col min="3581" max="3581" width="5.5703125" style="12" customWidth="1"/>
    <col min="3582" max="3582" width="5.42578125" style="12" customWidth="1"/>
    <col min="3583" max="3583" width="5.7109375" style="12" customWidth="1"/>
    <col min="3584" max="3584" width="2.5703125" style="12" customWidth="1"/>
    <col min="3585" max="3585" width="3" style="12" customWidth="1"/>
    <col min="3586" max="3586" width="19.5703125" style="12" customWidth="1"/>
    <col min="3587" max="3587" width="3.42578125" style="12" customWidth="1"/>
    <col min="3588" max="3588" width="8" style="12" customWidth="1"/>
    <col min="3589" max="3619" width="4.5703125" style="12" customWidth="1"/>
    <col min="3620" max="3620" width="5.5703125" style="12" customWidth="1"/>
    <col min="3621" max="3621" width="5.42578125" style="12" customWidth="1"/>
    <col min="3622" max="3622" width="5.7109375" style="12" customWidth="1"/>
    <col min="3623" max="3623" width="3.140625" style="12" customWidth="1"/>
    <col min="3624" max="3661" width="0" style="12" hidden="1" customWidth="1"/>
    <col min="3662" max="3797" width="9.140625" style="12" customWidth="1"/>
    <col min="3798" max="3799" width="0" style="12" hidden="1" customWidth="1"/>
    <col min="3800" max="3801" width="0" style="12" hidden="1"/>
    <col min="3802" max="3802" width="3" style="12" bestFit="1" customWidth="1"/>
    <col min="3803" max="3803" width="19.5703125" style="12" customWidth="1"/>
    <col min="3804" max="3804" width="3.42578125" style="12" customWidth="1"/>
    <col min="3805" max="3805" width="8" style="12" customWidth="1"/>
    <col min="3806" max="3836" width="4.5703125" style="12" customWidth="1"/>
    <col min="3837" max="3837" width="5.5703125" style="12" customWidth="1"/>
    <col min="3838" max="3838" width="5.42578125" style="12" customWidth="1"/>
    <col min="3839" max="3839" width="5.7109375" style="12" customWidth="1"/>
    <col min="3840" max="3840" width="2.5703125" style="12" customWidth="1"/>
    <col min="3841" max="3841" width="3" style="12" customWidth="1"/>
    <col min="3842" max="3842" width="19.5703125" style="12" customWidth="1"/>
    <col min="3843" max="3843" width="3.42578125" style="12" customWidth="1"/>
    <col min="3844" max="3844" width="8" style="12" customWidth="1"/>
    <col min="3845" max="3875" width="4.5703125" style="12" customWidth="1"/>
    <col min="3876" max="3876" width="5.5703125" style="12" customWidth="1"/>
    <col min="3877" max="3877" width="5.42578125" style="12" customWidth="1"/>
    <col min="3878" max="3878" width="5.7109375" style="12" customWidth="1"/>
    <col min="3879" max="3879" width="3.140625" style="12" customWidth="1"/>
    <col min="3880" max="3917" width="0" style="12" hidden="1" customWidth="1"/>
    <col min="3918" max="4053" width="9.140625" style="12" customWidth="1"/>
    <col min="4054" max="4055" width="0" style="12" hidden="1" customWidth="1"/>
    <col min="4056" max="4057" width="0" style="12" hidden="1"/>
    <col min="4058" max="4058" width="3" style="12" bestFit="1" customWidth="1"/>
    <col min="4059" max="4059" width="19.5703125" style="12" customWidth="1"/>
    <col min="4060" max="4060" width="3.42578125" style="12" customWidth="1"/>
    <col min="4061" max="4061" width="8" style="12" customWidth="1"/>
    <col min="4062" max="4092" width="4.5703125" style="12" customWidth="1"/>
    <col min="4093" max="4093" width="5.5703125" style="12" customWidth="1"/>
    <col min="4094" max="4094" width="5.42578125" style="12" customWidth="1"/>
    <col min="4095" max="4095" width="5.7109375" style="12" customWidth="1"/>
    <col min="4096" max="4096" width="2.5703125" style="12" customWidth="1"/>
    <col min="4097" max="4097" width="3" style="12" customWidth="1"/>
    <col min="4098" max="4098" width="19.5703125" style="12" customWidth="1"/>
    <col min="4099" max="4099" width="3.42578125" style="12" customWidth="1"/>
    <col min="4100" max="4100" width="8" style="12" customWidth="1"/>
    <col min="4101" max="4131" width="4.5703125" style="12" customWidth="1"/>
    <col min="4132" max="4132" width="5.5703125" style="12" customWidth="1"/>
    <col min="4133" max="4133" width="5.42578125" style="12" customWidth="1"/>
    <col min="4134" max="4134" width="5.7109375" style="12" customWidth="1"/>
    <col min="4135" max="4135" width="3.140625" style="12" customWidth="1"/>
    <col min="4136" max="4173" width="0" style="12" hidden="1" customWidth="1"/>
    <col min="4174" max="4309" width="9.140625" style="12" customWidth="1"/>
    <col min="4310" max="4311" width="0" style="12" hidden="1" customWidth="1"/>
    <col min="4312" max="4313" width="0" style="12" hidden="1"/>
    <col min="4314" max="4314" width="3" style="12" bestFit="1" customWidth="1"/>
    <col min="4315" max="4315" width="19.5703125" style="12" customWidth="1"/>
    <col min="4316" max="4316" width="3.42578125" style="12" customWidth="1"/>
    <col min="4317" max="4317" width="8" style="12" customWidth="1"/>
    <col min="4318" max="4348" width="4.5703125" style="12" customWidth="1"/>
    <col min="4349" max="4349" width="5.5703125" style="12" customWidth="1"/>
    <col min="4350" max="4350" width="5.42578125" style="12" customWidth="1"/>
    <col min="4351" max="4351" width="5.7109375" style="12" customWidth="1"/>
    <col min="4352" max="4352" width="2.5703125" style="12" customWidth="1"/>
    <col min="4353" max="4353" width="3" style="12" customWidth="1"/>
    <col min="4354" max="4354" width="19.5703125" style="12" customWidth="1"/>
    <col min="4355" max="4355" width="3.42578125" style="12" customWidth="1"/>
    <col min="4356" max="4356" width="8" style="12" customWidth="1"/>
    <col min="4357" max="4387" width="4.5703125" style="12" customWidth="1"/>
    <col min="4388" max="4388" width="5.5703125" style="12" customWidth="1"/>
    <col min="4389" max="4389" width="5.42578125" style="12" customWidth="1"/>
    <col min="4390" max="4390" width="5.7109375" style="12" customWidth="1"/>
    <col min="4391" max="4391" width="3.140625" style="12" customWidth="1"/>
    <col min="4392" max="4429" width="0" style="12" hidden="1" customWidth="1"/>
    <col min="4430" max="4565" width="9.140625" style="12" customWidth="1"/>
    <col min="4566" max="4567" width="0" style="12" hidden="1" customWidth="1"/>
    <col min="4568" max="4569" width="0" style="12" hidden="1"/>
    <col min="4570" max="4570" width="3" style="12" bestFit="1" customWidth="1"/>
    <col min="4571" max="4571" width="19.5703125" style="12" customWidth="1"/>
    <col min="4572" max="4572" width="3.42578125" style="12" customWidth="1"/>
    <col min="4573" max="4573" width="8" style="12" customWidth="1"/>
    <col min="4574" max="4604" width="4.5703125" style="12" customWidth="1"/>
    <col min="4605" max="4605" width="5.5703125" style="12" customWidth="1"/>
    <col min="4606" max="4606" width="5.42578125" style="12" customWidth="1"/>
    <col min="4607" max="4607" width="5.7109375" style="12" customWidth="1"/>
    <col min="4608" max="4608" width="2.5703125" style="12" customWidth="1"/>
    <col min="4609" max="4609" width="3" style="12" customWidth="1"/>
    <col min="4610" max="4610" width="19.5703125" style="12" customWidth="1"/>
    <col min="4611" max="4611" width="3.42578125" style="12" customWidth="1"/>
    <col min="4612" max="4612" width="8" style="12" customWidth="1"/>
    <col min="4613" max="4643" width="4.5703125" style="12" customWidth="1"/>
    <col min="4644" max="4644" width="5.5703125" style="12" customWidth="1"/>
    <col min="4645" max="4645" width="5.42578125" style="12" customWidth="1"/>
    <col min="4646" max="4646" width="5.7109375" style="12" customWidth="1"/>
    <col min="4647" max="4647" width="3.140625" style="12" customWidth="1"/>
    <col min="4648" max="4685" width="0" style="12" hidden="1" customWidth="1"/>
    <col min="4686" max="4821" width="9.140625" style="12" customWidth="1"/>
    <col min="4822" max="4823" width="0" style="12" hidden="1" customWidth="1"/>
    <col min="4824" max="4825" width="0" style="12" hidden="1"/>
    <col min="4826" max="4826" width="3" style="12" bestFit="1" customWidth="1"/>
    <col min="4827" max="4827" width="19.5703125" style="12" customWidth="1"/>
    <col min="4828" max="4828" width="3.42578125" style="12" customWidth="1"/>
    <col min="4829" max="4829" width="8" style="12" customWidth="1"/>
    <col min="4830" max="4860" width="4.5703125" style="12" customWidth="1"/>
    <col min="4861" max="4861" width="5.5703125" style="12" customWidth="1"/>
    <col min="4862" max="4862" width="5.42578125" style="12" customWidth="1"/>
    <col min="4863" max="4863" width="5.7109375" style="12" customWidth="1"/>
    <col min="4864" max="4864" width="2.5703125" style="12" customWidth="1"/>
    <col min="4865" max="4865" width="3" style="12" customWidth="1"/>
    <col min="4866" max="4866" width="19.5703125" style="12" customWidth="1"/>
    <col min="4867" max="4867" width="3.42578125" style="12" customWidth="1"/>
    <col min="4868" max="4868" width="8" style="12" customWidth="1"/>
    <col min="4869" max="4899" width="4.5703125" style="12" customWidth="1"/>
    <col min="4900" max="4900" width="5.5703125" style="12" customWidth="1"/>
    <col min="4901" max="4901" width="5.42578125" style="12" customWidth="1"/>
    <col min="4902" max="4902" width="5.7109375" style="12" customWidth="1"/>
    <col min="4903" max="4903" width="3.140625" style="12" customWidth="1"/>
    <col min="4904" max="4941" width="0" style="12" hidden="1" customWidth="1"/>
    <col min="4942" max="5077" width="9.140625" style="12" customWidth="1"/>
    <col min="5078" max="5079" width="0" style="12" hidden="1" customWidth="1"/>
    <col min="5080" max="5081" width="0" style="12" hidden="1"/>
    <col min="5082" max="5082" width="3" style="12" bestFit="1" customWidth="1"/>
    <col min="5083" max="5083" width="19.5703125" style="12" customWidth="1"/>
    <col min="5084" max="5084" width="3.42578125" style="12" customWidth="1"/>
    <col min="5085" max="5085" width="8" style="12" customWidth="1"/>
    <col min="5086" max="5116" width="4.5703125" style="12" customWidth="1"/>
    <col min="5117" max="5117" width="5.5703125" style="12" customWidth="1"/>
    <col min="5118" max="5118" width="5.42578125" style="12" customWidth="1"/>
    <col min="5119" max="5119" width="5.7109375" style="12" customWidth="1"/>
    <col min="5120" max="5120" width="2.5703125" style="12" customWidth="1"/>
    <col min="5121" max="5121" width="3" style="12" customWidth="1"/>
    <col min="5122" max="5122" width="19.5703125" style="12" customWidth="1"/>
    <col min="5123" max="5123" width="3.42578125" style="12" customWidth="1"/>
    <col min="5124" max="5124" width="8" style="12" customWidth="1"/>
    <col min="5125" max="5155" width="4.5703125" style="12" customWidth="1"/>
    <col min="5156" max="5156" width="5.5703125" style="12" customWidth="1"/>
    <col min="5157" max="5157" width="5.42578125" style="12" customWidth="1"/>
    <col min="5158" max="5158" width="5.7109375" style="12" customWidth="1"/>
    <col min="5159" max="5159" width="3.140625" style="12" customWidth="1"/>
    <col min="5160" max="5197" width="0" style="12" hidden="1" customWidth="1"/>
    <col min="5198" max="5333" width="9.140625" style="12" customWidth="1"/>
    <col min="5334" max="5335" width="0" style="12" hidden="1" customWidth="1"/>
    <col min="5336" max="5337" width="0" style="12" hidden="1"/>
    <col min="5338" max="5338" width="3" style="12" bestFit="1" customWidth="1"/>
    <col min="5339" max="5339" width="19.5703125" style="12" customWidth="1"/>
    <col min="5340" max="5340" width="3.42578125" style="12" customWidth="1"/>
    <col min="5341" max="5341" width="8" style="12" customWidth="1"/>
    <col min="5342" max="5372" width="4.5703125" style="12" customWidth="1"/>
    <col min="5373" max="5373" width="5.5703125" style="12" customWidth="1"/>
    <col min="5374" max="5374" width="5.42578125" style="12" customWidth="1"/>
    <col min="5375" max="5375" width="5.7109375" style="12" customWidth="1"/>
    <col min="5376" max="5376" width="2.5703125" style="12" customWidth="1"/>
    <col min="5377" max="5377" width="3" style="12" customWidth="1"/>
    <col min="5378" max="5378" width="19.5703125" style="12" customWidth="1"/>
    <col min="5379" max="5379" width="3.42578125" style="12" customWidth="1"/>
    <col min="5380" max="5380" width="8" style="12" customWidth="1"/>
    <col min="5381" max="5411" width="4.5703125" style="12" customWidth="1"/>
    <col min="5412" max="5412" width="5.5703125" style="12" customWidth="1"/>
    <col min="5413" max="5413" width="5.42578125" style="12" customWidth="1"/>
    <col min="5414" max="5414" width="5.7109375" style="12" customWidth="1"/>
    <col min="5415" max="5415" width="3.140625" style="12" customWidth="1"/>
    <col min="5416" max="5453" width="0" style="12" hidden="1" customWidth="1"/>
    <col min="5454" max="5589" width="9.140625" style="12" customWidth="1"/>
    <col min="5590" max="5591" width="0" style="12" hidden="1" customWidth="1"/>
    <col min="5592" max="5593" width="0" style="12" hidden="1"/>
    <col min="5594" max="5594" width="3" style="12" bestFit="1" customWidth="1"/>
    <col min="5595" max="5595" width="19.5703125" style="12" customWidth="1"/>
    <col min="5596" max="5596" width="3.42578125" style="12" customWidth="1"/>
    <col min="5597" max="5597" width="8" style="12" customWidth="1"/>
    <col min="5598" max="5628" width="4.5703125" style="12" customWidth="1"/>
    <col min="5629" max="5629" width="5.5703125" style="12" customWidth="1"/>
    <col min="5630" max="5630" width="5.42578125" style="12" customWidth="1"/>
    <col min="5631" max="5631" width="5.7109375" style="12" customWidth="1"/>
    <col min="5632" max="5632" width="2.5703125" style="12" customWidth="1"/>
    <col min="5633" max="5633" width="3" style="12" customWidth="1"/>
    <col min="5634" max="5634" width="19.5703125" style="12" customWidth="1"/>
    <col min="5635" max="5635" width="3.42578125" style="12" customWidth="1"/>
    <col min="5636" max="5636" width="8" style="12" customWidth="1"/>
    <col min="5637" max="5667" width="4.5703125" style="12" customWidth="1"/>
    <col min="5668" max="5668" width="5.5703125" style="12" customWidth="1"/>
    <col min="5669" max="5669" width="5.42578125" style="12" customWidth="1"/>
    <col min="5670" max="5670" width="5.7109375" style="12" customWidth="1"/>
    <col min="5671" max="5671" width="3.140625" style="12" customWidth="1"/>
    <col min="5672" max="5709" width="0" style="12" hidden="1" customWidth="1"/>
    <col min="5710" max="5845" width="9.140625" style="12" customWidth="1"/>
    <col min="5846" max="5847" width="0" style="12" hidden="1" customWidth="1"/>
    <col min="5848" max="5849" width="0" style="12" hidden="1"/>
    <col min="5850" max="5850" width="3" style="12" bestFit="1" customWidth="1"/>
    <col min="5851" max="5851" width="19.5703125" style="12" customWidth="1"/>
    <col min="5852" max="5852" width="3.42578125" style="12" customWidth="1"/>
    <col min="5853" max="5853" width="8" style="12" customWidth="1"/>
    <col min="5854" max="5884" width="4.5703125" style="12" customWidth="1"/>
    <col min="5885" max="5885" width="5.5703125" style="12" customWidth="1"/>
    <col min="5886" max="5886" width="5.42578125" style="12" customWidth="1"/>
    <col min="5887" max="5887" width="5.7109375" style="12" customWidth="1"/>
    <col min="5888" max="5888" width="2.5703125" style="12" customWidth="1"/>
    <col min="5889" max="5889" width="3" style="12" customWidth="1"/>
    <col min="5890" max="5890" width="19.5703125" style="12" customWidth="1"/>
    <col min="5891" max="5891" width="3.42578125" style="12" customWidth="1"/>
    <col min="5892" max="5892" width="8" style="12" customWidth="1"/>
    <col min="5893" max="5923" width="4.5703125" style="12" customWidth="1"/>
    <col min="5924" max="5924" width="5.5703125" style="12" customWidth="1"/>
    <col min="5925" max="5925" width="5.42578125" style="12" customWidth="1"/>
    <col min="5926" max="5926" width="5.7109375" style="12" customWidth="1"/>
    <col min="5927" max="5927" width="3.140625" style="12" customWidth="1"/>
    <col min="5928" max="5965" width="0" style="12" hidden="1" customWidth="1"/>
    <col min="5966" max="6101" width="9.140625" style="12" customWidth="1"/>
    <col min="6102" max="6103" width="0" style="12" hidden="1" customWidth="1"/>
    <col min="6104" max="6105" width="0" style="12" hidden="1"/>
    <col min="6106" max="6106" width="3" style="12" bestFit="1" customWidth="1"/>
    <col min="6107" max="6107" width="19.5703125" style="12" customWidth="1"/>
    <col min="6108" max="6108" width="3.42578125" style="12" customWidth="1"/>
    <col min="6109" max="6109" width="8" style="12" customWidth="1"/>
    <col min="6110" max="6140" width="4.5703125" style="12" customWidth="1"/>
    <col min="6141" max="6141" width="5.5703125" style="12" customWidth="1"/>
    <col min="6142" max="6142" width="5.42578125" style="12" customWidth="1"/>
    <col min="6143" max="6143" width="5.7109375" style="12" customWidth="1"/>
    <col min="6144" max="6144" width="2.5703125" style="12" customWidth="1"/>
    <col min="6145" max="6145" width="3" style="12" customWidth="1"/>
    <col min="6146" max="6146" width="19.5703125" style="12" customWidth="1"/>
    <col min="6147" max="6147" width="3.42578125" style="12" customWidth="1"/>
    <col min="6148" max="6148" width="8" style="12" customWidth="1"/>
    <col min="6149" max="6179" width="4.5703125" style="12" customWidth="1"/>
    <col min="6180" max="6180" width="5.5703125" style="12" customWidth="1"/>
    <col min="6181" max="6181" width="5.42578125" style="12" customWidth="1"/>
    <col min="6182" max="6182" width="5.7109375" style="12" customWidth="1"/>
    <col min="6183" max="6183" width="3.140625" style="12" customWidth="1"/>
    <col min="6184" max="6221" width="0" style="12" hidden="1" customWidth="1"/>
    <col min="6222" max="6357" width="9.140625" style="12" customWidth="1"/>
    <col min="6358" max="6359" width="0" style="12" hidden="1" customWidth="1"/>
    <col min="6360" max="6361" width="0" style="12" hidden="1"/>
    <col min="6362" max="6362" width="3" style="12" bestFit="1" customWidth="1"/>
    <col min="6363" max="6363" width="19.5703125" style="12" customWidth="1"/>
    <col min="6364" max="6364" width="3.42578125" style="12" customWidth="1"/>
    <col min="6365" max="6365" width="8" style="12" customWidth="1"/>
    <col min="6366" max="6396" width="4.5703125" style="12" customWidth="1"/>
    <col min="6397" max="6397" width="5.5703125" style="12" customWidth="1"/>
    <col min="6398" max="6398" width="5.42578125" style="12" customWidth="1"/>
    <col min="6399" max="6399" width="5.7109375" style="12" customWidth="1"/>
    <col min="6400" max="6400" width="2.5703125" style="12" customWidth="1"/>
    <col min="6401" max="6401" width="3" style="12" customWidth="1"/>
    <col min="6402" max="6402" width="19.5703125" style="12" customWidth="1"/>
    <col min="6403" max="6403" width="3.42578125" style="12" customWidth="1"/>
    <col min="6404" max="6404" width="8" style="12" customWidth="1"/>
    <col min="6405" max="6435" width="4.5703125" style="12" customWidth="1"/>
    <col min="6436" max="6436" width="5.5703125" style="12" customWidth="1"/>
    <col min="6437" max="6437" width="5.42578125" style="12" customWidth="1"/>
    <col min="6438" max="6438" width="5.7109375" style="12" customWidth="1"/>
    <col min="6439" max="6439" width="3.140625" style="12" customWidth="1"/>
    <col min="6440" max="6477" width="0" style="12" hidden="1" customWidth="1"/>
    <col min="6478" max="6613" width="9.140625" style="12" customWidth="1"/>
    <col min="6614" max="6615" width="0" style="12" hidden="1" customWidth="1"/>
    <col min="6616" max="6617" width="0" style="12" hidden="1"/>
    <col min="6618" max="6618" width="3" style="12" bestFit="1" customWidth="1"/>
    <col min="6619" max="6619" width="19.5703125" style="12" customWidth="1"/>
    <col min="6620" max="6620" width="3.42578125" style="12" customWidth="1"/>
    <col min="6621" max="6621" width="8" style="12" customWidth="1"/>
    <col min="6622" max="6652" width="4.5703125" style="12" customWidth="1"/>
    <col min="6653" max="6653" width="5.5703125" style="12" customWidth="1"/>
    <col min="6654" max="6654" width="5.42578125" style="12" customWidth="1"/>
    <col min="6655" max="6655" width="5.7109375" style="12" customWidth="1"/>
    <col min="6656" max="6656" width="2.5703125" style="12" customWidth="1"/>
    <col min="6657" max="6657" width="3" style="12" customWidth="1"/>
    <col min="6658" max="6658" width="19.5703125" style="12" customWidth="1"/>
    <col min="6659" max="6659" width="3.42578125" style="12" customWidth="1"/>
    <col min="6660" max="6660" width="8" style="12" customWidth="1"/>
    <col min="6661" max="6691" width="4.5703125" style="12" customWidth="1"/>
    <col min="6692" max="6692" width="5.5703125" style="12" customWidth="1"/>
    <col min="6693" max="6693" width="5.42578125" style="12" customWidth="1"/>
    <col min="6694" max="6694" width="5.7109375" style="12" customWidth="1"/>
    <col min="6695" max="6695" width="3.140625" style="12" customWidth="1"/>
    <col min="6696" max="6733" width="0" style="12" hidden="1" customWidth="1"/>
    <col min="6734" max="6869" width="9.140625" style="12" customWidth="1"/>
    <col min="6870" max="6871" width="0" style="12" hidden="1" customWidth="1"/>
    <col min="6872" max="6873" width="0" style="12" hidden="1"/>
    <col min="6874" max="6874" width="3" style="12" bestFit="1" customWidth="1"/>
    <col min="6875" max="6875" width="19.5703125" style="12" customWidth="1"/>
    <col min="6876" max="6876" width="3.42578125" style="12" customWidth="1"/>
    <col min="6877" max="6877" width="8" style="12" customWidth="1"/>
    <col min="6878" max="6908" width="4.5703125" style="12" customWidth="1"/>
    <col min="6909" max="6909" width="5.5703125" style="12" customWidth="1"/>
    <col min="6910" max="6910" width="5.42578125" style="12" customWidth="1"/>
    <col min="6911" max="6911" width="5.7109375" style="12" customWidth="1"/>
    <col min="6912" max="6912" width="2.5703125" style="12" customWidth="1"/>
    <col min="6913" max="6913" width="3" style="12" customWidth="1"/>
    <col min="6914" max="6914" width="19.5703125" style="12" customWidth="1"/>
    <col min="6915" max="6915" width="3.42578125" style="12" customWidth="1"/>
    <col min="6916" max="6916" width="8" style="12" customWidth="1"/>
    <col min="6917" max="6947" width="4.5703125" style="12" customWidth="1"/>
    <col min="6948" max="6948" width="5.5703125" style="12" customWidth="1"/>
    <col min="6949" max="6949" width="5.42578125" style="12" customWidth="1"/>
    <col min="6950" max="6950" width="5.7109375" style="12" customWidth="1"/>
    <col min="6951" max="6951" width="3.140625" style="12" customWidth="1"/>
    <col min="6952" max="6989" width="0" style="12" hidden="1" customWidth="1"/>
    <col min="6990" max="7125" width="9.140625" style="12" customWidth="1"/>
    <col min="7126" max="7127" width="0" style="12" hidden="1" customWidth="1"/>
    <col min="7128" max="7129" width="0" style="12" hidden="1"/>
    <col min="7130" max="7130" width="3" style="12" bestFit="1" customWidth="1"/>
    <col min="7131" max="7131" width="19.5703125" style="12" customWidth="1"/>
    <col min="7132" max="7132" width="3.42578125" style="12" customWidth="1"/>
    <col min="7133" max="7133" width="8" style="12" customWidth="1"/>
    <col min="7134" max="7164" width="4.5703125" style="12" customWidth="1"/>
    <col min="7165" max="7165" width="5.5703125" style="12" customWidth="1"/>
    <col min="7166" max="7166" width="5.42578125" style="12" customWidth="1"/>
    <col min="7167" max="7167" width="5.7109375" style="12" customWidth="1"/>
    <col min="7168" max="7168" width="2.5703125" style="12" customWidth="1"/>
    <col min="7169" max="7169" width="3" style="12" customWidth="1"/>
    <col min="7170" max="7170" width="19.5703125" style="12" customWidth="1"/>
    <col min="7171" max="7171" width="3.42578125" style="12" customWidth="1"/>
    <col min="7172" max="7172" width="8" style="12" customWidth="1"/>
    <col min="7173" max="7203" width="4.5703125" style="12" customWidth="1"/>
    <col min="7204" max="7204" width="5.5703125" style="12" customWidth="1"/>
    <col min="7205" max="7205" width="5.42578125" style="12" customWidth="1"/>
    <col min="7206" max="7206" width="5.7109375" style="12" customWidth="1"/>
    <col min="7207" max="7207" width="3.140625" style="12" customWidth="1"/>
    <col min="7208" max="7245" width="0" style="12" hidden="1" customWidth="1"/>
    <col min="7246" max="7381" width="9.140625" style="12" customWidth="1"/>
    <col min="7382" max="7383" width="0" style="12" hidden="1" customWidth="1"/>
    <col min="7384" max="7385" width="0" style="12" hidden="1"/>
    <col min="7386" max="7386" width="3" style="12" bestFit="1" customWidth="1"/>
    <col min="7387" max="7387" width="19.5703125" style="12" customWidth="1"/>
    <col min="7388" max="7388" width="3.42578125" style="12" customWidth="1"/>
    <col min="7389" max="7389" width="8" style="12" customWidth="1"/>
    <col min="7390" max="7420" width="4.5703125" style="12" customWidth="1"/>
    <col min="7421" max="7421" width="5.5703125" style="12" customWidth="1"/>
    <col min="7422" max="7422" width="5.42578125" style="12" customWidth="1"/>
    <col min="7423" max="7423" width="5.7109375" style="12" customWidth="1"/>
    <col min="7424" max="7424" width="2.5703125" style="12" customWidth="1"/>
    <col min="7425" max="7425" width="3" style="12" customWidth="1"/>
    <col min="7426" max="7426" width="19.5703125" style="12" customWidth="1"/>
    <col min="7427" max="7427" width="3.42578125" style="12" customWidth="1"/>
    <col min="7428" max="7428" width="8" style="12" customWidth="1"/>
    <col min="7429" max="7459" width="4.5703125" style="12" customWidth="1"/>
    <col min="7460" max="7460" width="5.5703125" style="12" customWidth="1"/>
    <col min="7461" max="7461" width="5.42578125" style="12" customWidth="1"/>
    <col min="7462" max="7462" width="5.7109375" style="12" customWidth="1"/>
    <col min="7463" max="7463" width="3.140625" style="12" customWidth="1"/>
    <col min="7464" max="7501" width="0" style="12" hidden="1" customWidth="1"/>
    <col min="7502" max="7637" width="9.140625" style="12" customWidth="1"/>
    <col min="7638" max="7639" width="0" style="12" hidden="1" customWidth="1"/>
    <col min="7640" max="7641" width="0" style="12" hidden="1"/>
    <col min="7642" max="7642" width="3" style="12" bestFit="1" customWidth="1"/>
    <col min="7643" max="7643" width="19.5703125" style="12" customWidth="1"/>
    <col min="7644" max="7644" width="3.42578125" style="12" customWidth="1"/>
    <col min="7645" max="7645" width="8" style="12" customWidth="1"/>
    <col min="7646" max="7676" width="4.5703125" style="12" customWidth="1"/>
    <col min="7677" max="7677" width="5.5703125" style="12" customWidth="1"/>
    <col min="7678" max="7678" width="5.42578125" style="12" customWidth="1"/>
    <col min="7679" max="7679" width="5.7109375" style="12" customWidth="1"/>
    <col min="7680" max="7680" width="2.5703125" style="12" customWidth="1"/>
    <col min="7681" max="7681" width="3" style="12" customWidth="1"/>
    <col min="7682" max="7682" width="19.5703125" style="12" customWidth="1"/>
    <col min="7683" max="7683" width="3.42578125" style="12" customWidth="1"/>
    <col min="7684" max="7684" width="8" style="12" customWidth="1"/>
    <col min="7685" max="7715" width="4.5703125" style="12" customWidth="1"/>
    <col min="7716" max="7716" width="5.5703125" style="12" customWidth="1"/>
    <col min="7717" max="7717" width="5.42578125" style="12" customWidth="1"/>
    <col min="7718" max="7718" width="5.7109375" style="12" customWidth="1"/>
    <col min="7719" max="7719" width="3.140625" style="12" customWidth="1"/>
    <col min="7720" max="7757" width="0" style="12" hidden="1" customWidth="1"/>
    <col min="7758" max="7893" width="9.140625" style="12" customWidth="1"/>
    <col min="7894" max="7895" width="0" style="12" hidden="1" customWidth="1"/>
    <col min="7896" max="7897" width="0" style="12" hidden="1"/>
    <col min="7898" max="7898" width="3" style="12" bestFit="1" customWidth="1"/>
    <col min="7899" max="7899" width="19.5703125" style="12" customWidth="1"/>
    <col min="7900" max="7900" width="3.42578125" style="12" customWidth="1"/>
    <col min="7901" max="7901" width="8" style="12" customWidth="1"/>
    <col min="7902" max="7932" width="4.5703125" style="12" customWidth="1"/>
    <col min="7933" max="7933" width="5.5703125" style="12" customWidth="1"/>
    <col min="7934" max="7934" width="5.42578125" style="12" customWidth="1"/>
    <col min="7935" max="7935" width="5.7109375" style="12" customWidth="1"/>
    <col min="7936" max="7936" width="2.5703125" style="12" customWidth="1"/>
    <col min="7937" max="7937" width="3" style="12" customWidth="1"/>
    <col min="7938" max="7938" width="19.5703125" style="12" customWidth="1"/>
    <col min="7939" max="7939" width="3.42578125" style="12" customWidth="1"/>
    <col min="7940" max="7940" width="8" style="12" customWidth="1"/>
    <col min="7941" max="7971" width="4.5703125" style="12" customWidth="1"/>
    <col min="7972" max="7972" width="5.5703125" style="12" customWidth="1"/>
    <col min="7973" max="7973" width="5.42578125" style="12" customWidth="1"/>
    <col min="7974" max="7974" width="5.7109375" style="12" customWidth="1"/>
    <col min="7975" max="7975" width="3.140625" style="12" customWidth="1"/>
    <col min="7976" max="8013" width="0" style="12" hidden="1" customWidth="1"/>
    <col min="8014" max="8149" width="9.140625" style="12" customWidth="1"/>
    <col min="8150" max="8151" width="0" style="12" hidden="1" customWidth="1"/>
    <col min="8152" max="8153" width="0" style="12" hidden="1"/>
    <col min="8154" max="8154" width="3" style="12" bestFit="1" customWidth="1"/>
    <col min="8155" max="8155" width="19.5703125" style="12" customWidth="1"/>
    <col min="8156" max="8156" width="3.42578125" style="12" customWidth="1"/>
    <col min="8157" max="8157" width="8" style="12" customWidth="1"/>
    <col min="8158" max="8188" width="4.5703125" style="12" customWidth="1"/>
    <col min="8189" max="8189" width="5.5703125" style="12" customWidth="1"/>
    <col min="8190" max="8190" width="5.42578125" style="12" customWidth="1"/>
    <col min="8191" max="8191" width="5.7109375" style="12" customWidth="1"/>
    <col min="8192" max="8192" width="2.5703125" style="12" customWidth="1"/>
    <col min="8193" max="8193" width="3" style="12" customWidth="1"/>
    <col min="8194" max="8194" width="19.5703125" style="12" customWidth="1"/>
    <col min="8195" max="8195" width="3.42578125" style="12" customWidth="1"/>
    <col min="8196" max="8196" width="8" style="12" customWidth="1"/>
    <col min="8197" max="8227" width="4.5703125" style="12" customWidth="1"/>
    <col min="8228" max="8228" width="5.5703125" style="12" customWidth="1"/>
    <col min="8229" max="8229" width="5.42578125" style="12" customWidth="1"/>
    <col min="8230" max="8230" width="5.7109375" style="12" customWidth="1"/>
    <col min="8231" max="8231" width="3.140625" style="12" customWidth="1"/>
    <col min="8232" max="8269" width="0" style="12" hidden="1" customWidth="1"/>
    <col min="8270" max="8405" width="9.140625" style="12" customWidth="1"/>
    <col min="8406" max="8407" width="0" style="12" hidden="1" customWidth="1"/>
    <col min="8408" max="8409" width="0" style="12" hidden="1"/>
    <col min="8410" max="8410" width="3" style="12" bestFit="1" customWidth="1"/>
    <col min="8411" max="8411" width="19.5703125" style="12" customWidth="1"/>
    <col min="8412" max="8412" width="3.42578125" style="12" customWidth="1"/>
    <col min="8413" max="8413" width="8" style="12" customWidth="1"/>
    <col min="8414" max="8444" width="4.5703125" style="12" customWidth="1"/>
    <col min="8445" max="8445" width="5.5703125" style="12" customWidth="1"/>
    <col min="8446" max="8446" width="5.42578125" style="12" customWidth="1"/>
    <col min="8447" max="8447" width="5.7109375" style="12" customWidth="1"/>
    <col min="8448" max="8448" width="2.5703125" style="12" customWidth="1"/>
    <col min="8449" max="8449" width="3" style="12" customWidth="1"/>
    <col min="8450" max="8450" width="19.5703125" style="12" customWidth="1"/>
    <col min="8451" max="8451" width="3.42578125" style="12" customWidth="1"/>
    <col min="8452" max="8452" width="8" style="12" customWidth="1"/>
    <col min="8453" max="8483" width="4.5703125" style="12" customWidth="1"/>
    <col min="8484" max="8484" width="5.5703125" style="12" customWidth="1"/>
    <col min="8485" max="8485" width="5.42578125" style="12" customWidth="1"/>
    <col min="8486" max="8486" width="5.7109375" style="12" customWidth="1"/>
    <col min="8487" max="8487" width="3.140625" style="12" customWidth="1"/>
    <col min="8488" max="8525" width="0" style="12" hidden="1" customWidth="1"/>
    <col min="8526" max="8661" width="9.140625" style="12" customWidth="1"/>
    <col min="8662" max="8663" width="0" style="12" hidden="1" customWidth="1"/>
    <col min="8664" max="8665" width="0" style="12" hidden="1"/>
    <col min="8666" max="8666" width="3" style="12" bestFit="1" customWidth="1"/>
    <col min="8667" max="8667" width="19.5703125" style="12" customWidth="1"/>
    <col min="8668" max="8668" width="3.42578125" style="12" customWidth="1"/>
    <col min="8669" max="8669" width="8" style="12" customWidth="1"/>
    <col min="8670" max="8700" width="4.5703125" style="12" customWidth="1"/>
    <col min="8701" max="8701" width="5.5703125" style="12" customWidth="1"/>
    <col min="8702" max="8702" width="5.42578125" style="12" customWidth="1"/>
    <col min="8703" max="8703" width="5.7109375" style="12" customWidth="1"/>
    <col min="8704" max="8704" width="2.5703125" style="12" customWidth="1"/>
    <col min="8705" max="8705" width="3" style="12" customWidth="1"/>
    <col min="8706" max="8706" width="19.5703125" style="12" customWidth="1"/>
    <col min="8707" max="8707" width="3.42578125" style="12" customWidth="1"/>
    <col min="8708" max="8708" width="8" style="12" customWidth="1"/>
    <col min="8709" max="8739" width="4.5703125" style="12" customWidth="1"/>
    <col min="8740" max="8740" width="5.5703125" style="12" customWidth="1"/>
    <col min="8741" max="8741" width="5.42578125" style="12" customWidth="1"/>
    <col min="8742" max="8742" width="5.7109375" style="12" customWidth="1"/>
    <col min="8743" max="8743" width="3.140625" style="12" customWidth="1"/>
    <col min="8744" max="8781" width="0" style="12" hidden="1" customWidth="1"/>
    <col min="8782" max="8917" width="9.140625" style="12" customWidth="1"/>
    <col min="8918" max="8919" width="0" style="12" hidden="1" customWidth="1"/>
    <col min="8920" max="8921" width="0" style="12" hidden="1"/>
    <col min="8922" max="8922" width="3" style="12" bestFit="1" customWidth="1"/>
    <col min="8923" max="8923" width="19.5703125" style="12" customWidth="1"/>
    <col min="8924" max="8924" width="3.42578125" style="12" customWidth="1"/>
    <col min="8925" max="8925" width="8" style="12" customWidth="1"/>
    <col min="8926" max="8956" width="4.5703125" style="12" customWidth="1"/>
    <col min="8957" max="8957" width="5.5703125" style="12" customWidth="1"/>
    <col min="8958" max="8958" width="5.42578125" style="12" customWidth="1"/>
    <col min="8959" max="8959" width="5.7109375" style="12" customWidth="1"/>
    <col min="8960" max="8960" width="2.5703125" style="12" customWidth="1"/>
    <col min="8961" max="8961" width="3" style="12" customWidth="1"/>
    <col min="8962" max="8962" width="19.5703125" style="12" customWidth="1"/>
    <col min="8963" max="8963" width="3.42578125" style="12" customWidth="1"/>
    <col min="8964" max="8964" width="8" style="12" customWidth="1"/>
    <col min="8965" max="8995" width="4.5703125" style="12" customWidth="1"/>
    <col min="8996" max="8996" width="5.5703125" style="12" customWidth="1"/>
    <col min="8997" max="8997" width="5.42578125" style="12" customWidth="1"/>
    <col min="8998" max="8998" width="5.7109375" style="12" customWidth="1"/>
    <col min="8999" max="8999" width="3.140625" style="12" customWidth="1"/>
    <col min="9000" max="9037" width="0" style="12" hidden="1" customWidth="1"/>
    <col min="9038" max="9173" width="9.140625" style="12" customWidth="1"/>
    <col min="9174" max="9175" width="0" style="12" hidden="1" customWidth="1"/>
    <col min="9176" max="9177" width="0" style="12" hidden="1"/>
    <col min="9178" max="9178" width="3" style="12" bestFit="1" customWidth="1"/>
    <col min="9179" max="9179" width="19.5703125" style="12" customWidth="1"/>
    <col min="9180" max="9180" width="3.42578125" style="12" customWidth="1"/>
    <col min="9181" max="9181" width="8" style="12" customWidth="1"/>
    <col min="9182" max="9212" width="4.5703125" style="12" customWidth="1"/>
    <col min="9213" max="9213" width="5.5703125" style="12" customWidth="1"/>
    <col min="9214" max="9214" width="5.42578125" style="12" customWidth="1"/>
    <col min="9215" max="9215" width="5.7109375" style="12" customWidth="1"/>
    <col min="9216" max="9216" width="2.5703125" style="12" customWidth="1"/>
    <col min="9217" max="9217" width="3" style="12" customWidth="1"/>
    <col min="9218" max="9218" width="19.5703125" style="12" customWidth="1"/>
    <col min="9219" max="9219" width="3.42578125" style="12" customWidth="1"/>
    <col min="9220" max="9220" width="8" style="12" customWidth="1"/>
    <col min="9221" max="9251" width="4.5703125" style="12" customWidth="1"/>
    <col min="9252" max="9252" width="5.5703125" style="12" customWidth="1"/>
    <col min="9253" max="9253" width="5.42578125" style="12" customWidth="1"/>
    <col min="9254" max="9254" width="5.7109375" style="12" customWidth="1"/>
    <col min="9255" max="9255" width="3.140625" style="12" customWidth="1"/>
    <col min="9256" max="9293" width="0" style="12" hidden="1" customWidth="1"/>
    <col min="9294" max="9429" width="9.140625" style="12" customWidth="1"/>
    <col min="9430" max="9431" width="0" style="12" hidden="1" customWidth="1"/>
    <col min="9432" max="9433" width="0" style="12" hidden="1"/>
    <col min="9434" max="9434" width="3" style="12" bestFit="1" customWidth="1"/>
    <col min="9435" max="9435" width="19.5703125" style="12" customWidth="1"/>
    <col min="9436" max="9436" width="3.42578125" style="12" customWidth="1"/>
    <col min="9437" max="9437" width="8" style="12" customWidth="1"/>
    <col min="9438" max="9468" width="4.5703125" style="12" customWidth="1"/>
    <col min="9469" max="9469" width="5.5703125" style="12" customWidth="1"/>
    <col min="9470" max="9470" width="5.42578125" style="12" customWidth="1"/>
    <col min="9471" max="9471" width="5.7109375" style="12" customWidth="1"/>
    <col min="9472" max="9472" width="2.5703125" style="12" customWidth="1"/>
    <col min="9473" max="9473" width="3" style="12" customWidth="1"/>
    <col min="9474" max="9474" width="19.5703125" style="12" customWidth="1"/>
    <col min="9475" max="9475" width="3.42578125" style="12" customWidth="1"/>
    <col min="9476" max="9476" width="8" style="12" customWidth="1"/>
    <col min="9477" max="9507" width="4.5703125" style="12" customWidth="1"/>
    <col min="9508" max="9508" width="5.5703125" style="12" customWidth="1"/>
    <col min="9509" max="9509" width="5.42578125" style="12" customWidth="1"/>
    <col min="9510" max="9510" width="5.7109375" style="12" customWidth="1"/>
    <col min="9511" max="9511" width="3.140625" style="12" customWidth="1"/>
    <col min="9512" max="9549" width="0" style="12" hidden="1" customWidth="1"/>
    <col min="9550" max="9685" width="9.140625" style="12" customWidth="1"/>
    <col min="9686" max="9687" width="0" style="12" hidden="1" customWidth="1"/>
    <col min="9688" max="9689" width="0" style="12" hidden="1"/>
    <col min="9690" max="9690" width="3" style="12" bestFit="1" customWidth="1"/>
    <col min="9691" max="9691" width="19.5703125" style="12" customWidth="1"/>
    <col min="9692" max="9692" width="3.42578125" style="12" customWidth="1"/>
    <col min="9693" max="9693" width="8" style="12" customWidth="1"/>
    <col min="9694" max="9724" width="4.5703125" style="12" customWidth="1"/>
    <col min="9725" max="9725" width="5.5703125" style="12" customWidth="1"/>
    <col min="9726" max="9726" width="5.42578125" style="12" customWidth="1"/>
    <col min="9727" max="9727" width="5.7109375" style="12" customWidth="1"/>
    <col min="9728" max="9728" width="2.5703125" style="12" customWidth="1"/>
    <col min="9729" max="9729" width="3" style="12" customWidth="1"/>
    <col min="9730" max="9730" width="19.5703125" style="12" customWidth="1"/>
    <col min="9731" max="9731" width="3.42578125" style="12" customWidth="1"/>
    <col min="9732" max="9732" width="8" style="12" customWidth="1"/>
    <col min="9733" max="9763" width="4.5703125" style="12" customWidth="1"/>
    <col min="9764" max="9764" width="5.5703125" style="12" customWidth="1"/>
    <col min="9765" max="9765" width="5.42578125" style="12" customWidth="1"/>
    <col min="9766" max="9766" width="5.7109375" style="12" customWidth="1"/>
    <col min="9767" max="9767" width="3.140625" style="12" customWidth="1"/>
    <col min="9768" max="9805" width="0" style="12" hidden="1" customWidth="1"/>
    <col min="9806" max="9941" width="9.140625" style="12" customWidth="1"/>
    <col min="9942" max="9943" width="0" style="12" hidden="1" customWidth="1"/>
    <col min="9944" max="9945" width="0" style="12" hidden="1"/>
    <col min="9946" max="9946" width="3" style="12" bestFit="1" customWidth="1"/>
    <col min="9947" max="9947" width="19.5703125" style="12" customWidth="1"/>
    <col min="9948" max="9948" width="3.42578125" style="12" customWidth="1"/>
    <col min="9949" max="9949" width="8" style="12" customWidth="1"/>
    <col min="9950" max="9980" width="4.5703125" style="12" customWidth="1"/>
    <col min="9981" max="9981" width="5.5703125" style="12" customWidth="1"/>
    <col min="9982" max="9982" width="5.42578125" style="12" customWidth="1"/>
    <col min="9983" max="9983" width="5.7109375" style="12" customWidth="1"/>
    <col min="9984" max="9984" width="2.5703125" style="12" customWidth="1"/>
    <col min="9985" max="9985" width="3" style="12" customWidth="1"/>
    <col min="9986" max="9986" width="19.5703125" style="12" customWidth="1"/>
    <col min="9987" max="9987" width="3.42578125" style="12" customWidth="1"/>
    <col min="9988" max="9988" width="8" style="12" customWidth="1"/>
    <col min="9989" max="10019" width="4.5703125" style="12" customWidth="1"/>
    <col min="10020" max="10020" width="5.5703125" style="12" customWidth="1"/>
    <col min="10021" max="10021" width="5.42578125" style="12" customWidth="1"/>
    <col min="10022" max="10022" width="5.7109375" style="12" customWidth="1"/>
    <col min="10023" max="10023" width="3.140625" style="12" customWidth="1"/>
    <col min="10024" max="10061" width="0" style="12" hidden="1" customWidth="1"/>
    <col min="10062" max="10197" width="9.140625" style="12" customWidth="1"/>
    <col min="10198" max="10199" width="0" style="12" hidden="1" customWidth="1"/>
    <col min="10200" max="10201" width="0" style="12" hidden="1"/>
    <col min="10202" max="10202" width="3" style="12" bestFit="1" customWidth="1"/>
    <col min="10203" max="10203" width="19.5703125" style="12" customWidth="1"/>
    <col min="10204" max="10204" width="3.42578125" style="12" customWidth="1"/>
    <col min="10205" max="10205" width="8" style="12" customWidth="1"/>
    <col min="10206" max="10236" width="4.5703125" style="12" customWidth="1"/>
    <col min="10237" max="10237" width="5.5703125" style="12" customWidth="1"/>
    <col min="10238" max="10238" width="5.42578125" style="12" customWidth="1"/>
    <col min="10239" max="10239" width="5.7109375" style="12" customWidth="1"/>
    <col min="10240" max="10240" width="2.5703125" style="12" customWidth="1"/>
    <col min="10241" max="10241" width="3" style="12" customWidth="1"/>
    <col min="10242" max="10242" width="19.5703125" style="12" customWidth="1"/>
    <col min="10243" max="10243" width="3.42578125" style="12" customWidth="1"/>
    <col min="10244" max="10244" width="8" style="12" customWidth="1"/>
    <col min="10245" max="10275" width="4.5703125" style="12" customWidth="1"/>
    <col min="10276" max="10276" width="5.5703125" style="12" customWidth="1"/>
    <col min="10277" max="10277" width="5.42578125" style="12" customWidth="1"/>
    <col min="10278" max="10278" width="5.7109375" style="12" customWidth="1"/>
    <col min="10279" max="10279" width="3.140625" style="12" customWidth="1"/>
    <col min="10280" max="10317" width="0" style="12" hidden="1" customWidth="1"/>
    <col min="10318" max="10453" width="9.140625" style="12" customWidth="1"/>
    <col min="10454" max="10455" width="0" style="12" hidden="1" customWidth="1"/>
    <col min="10456" max="10457" width="0" style="12" hidden="1"/>
    <col min="10458" max="10458" width="3" style="12" bestFit="1" customWidth="1"/>
    <col min="10459" max="10459" width="19.5703125" style="12" customWidth="1"/>
    <col min="10460" max="10460" width="3.42578125" style="12" customWidth="1"/>
    <col min="10461" max="10461" width="8" style="12" customWidth="1"/>
    <col min="10462" max="10492" width="4.5703125" style="12" customWidth="1"/>
    <col min="10493" max="10493" width="5.5703125" style="12" customWidth="1"/>
    <col min="10494" max="10494" width="5.42578125" style="12" customWidth="1"/>
    <col min="10495" max="10495" width="5.7109375" style="12" customWidth="1"/>
    <col min="10496" max="10496" width="2.5703125" style="12" customWidth="1"/>
    <col min="10497" max="10497" width="3" style="12" customWidth="1"/>
    <col min="10498" max="10498" width="19.5703125" style="12" customWidth="1"/>
    <col min="10499" max="10499" width="3.42578125" style="12" customWidth="1"/>
    <col min="10500" max="10500" width="8" style="12" customWidth="1"/>
    <col min="10501" max="10531" width="4.5703125" style="12" customWidth="1"/>
    <col min="10532" max="10532" width="5.5703125" style="12" customWidth="1"/>
    <col min="10533" max="10533" width="5.42578125" style="12" customWidth="1"/>
    <col min="10534" max="10534" width="5.7109375" style="12" customWidth="1"/>
    <col min="10535" max="10535" width="3.140625" style="12" customWidth="1"/>
    <col min="10536" max="10573" width="0" style="12" hidden="1" customWidth="1"/>
    <col min="10574" max="10709" width="9.140625" style="12" customWidth="1"/>
    <col min="10710" max="10711" width="0" style="12" hidden="1" customWidth="1"/>
    <col min="10712" max="10713" width="0" style="12" hidden="1"/>
    <col min="10714" max="10714" width="3" style="12" bestFit="1" customWidth="1"/>
    <col min="10715" max="10715" width="19.5703125" style="12" customWidth="1"/>
    <col min="10716" max="10716" width="3.42578125" style="12" customWidth="1"/>
    <col min="10717" max="10717" width="8" style="12" customWidth="1"/>
    <col min="10718" max="10748" width="4.5703125" style="12" customWidth="1"/>
    <col min="10749" max="10749" width="5.5703125" style="12" customWidth="1"/>
    <col min="10750" max="10750" width="5.42578125" style="12" customWidth="1"/>
    <col min="10751" max="10751" width="5.7109375" style="12" customWidth="1"/>
    <col min="10752" max="10752" width="2.5703125" style="12" customWidth="1"/>
    <col min="10753" max="10753" width="3" style="12" customWidth="1"/>
    <col min="10754" max="10754" width="19.5703125" style="12" customWidth="1"/>
    <col min="10755" max="10755" width="3.42578125" style="12" customWidth="1"/>
    <col min="10756" max="10756" width="8" style="12" customWidth="1"/>
    <col min="10757" max="10787" width="4.5703125" style="12" customWidth="1"/>
    <col min="10788" max="10788" width="5.5703125" style="12" customWidth="1"/>
    <col min="10789" max="10789" width="5.42578125" style="12" customWidth="1"/>
    <col min="10790" max="10790" width="5.7109375" style="12" customWidth="1"/>
    <col min="10791" max="10791" width="3.140625" style="12" customWidth="1"/>
    <col min="10792" max="10829" width="0" style="12" hidden="1" customWidth="1"/>
    <col min="10830" max="10965" width="9.140625" style="12" customWidth="1"/>
    <col min="10966" max="10967" width="0" style="12" hidden="1" customWidth="1"/>
    <col min="10968" max="10969" width="0" style="12" hidden="1"/>
    <col min="10970" max="10970" width="3" style="12" bestFit="1" customWidth="1"/>
    <col min="10971" max="10971" width="19.5703125" style="12" customWidth="1"/>
    <col min="10972" max="10972" width="3.42578125" style="12" customWidth="1"/>
    <col min="10973" max="10973" width="8" style="12" customWidth="1"/>
    <col min="10974" max="11004" width="4.5703125" style="12" customWidth="1"/>
    <col min="11005" max="11005" width="5.5703125" style="12" customWidth="1"/>
    <col min="11006" max="11006" width="5.42578125" style="12" customWidth="1"/>
    <col min="11007" max="11007" width="5.7109375" style="12" customWidth="1"/>
    <col min="11008" max="11008" width="2.5703125" style="12" customWidth="1"/>
    <col min="11009" max="11009" width="3" style="12" customWidth="1"/>
    <col min="11010" max="11010" width="19.5703125" style="12" customWidth="1"/>
    <col min="11011" max="11011" width="3.42578125" style="12" customWidth="1"/>
    <col min="11012" max="11012" width="8" style="12" customWidth="1"/>
    <col min="11013" max="11043" width="4.5703125" style="12" customWidth="1"/>
    <col min="11044" max="11044" width="5.5703125" style="12" customWidth="1"/>
    <col min="11045" max="11045" width="5.42578125" style="12" customWidth="1"/>
    <col min="11046" max="11046" width="5.7109375" style="12" customWidth="1"/>
    <col min="11047" max="11047" width="3.140625" style="12" customWidth="1"/>
    <col min="11048" max="11085" width="0" style="12" hidden="1" customWidth="1"/>
    <col min="11086" max="11221" width="9.140625" style="12" customWidth="1"/>
    <col min="11222" max="11223" width="0" style="12" hidden="1" customWidth="1"/>
    <col min="11224" max="11225" width="0" style="12" hidden="1"/>
    <col min="11226" max="11226" width="3" style="12" bestFit="1" customWidth="1"/>
    <col min="11227" max="11227" width="19.5703125" style="12" customWidth="1"/>
    <col min="11228" max="11228" width="3.42578125" style="12" customWidth="1"/>
    <col min="11229" max="11229" width="8" style="12" customWidth="1"/>
    <col min="11230" max="11260" width="4.5703125" style="12" customWidth="1"/>
    <col min="11261" max="11261" width="5.5703125" style="12" customWidth="1"/>
    <col min="11262" max="11262" width="5.42578125" style="12" customWidth="1"/>
    <col min="11263" max="11263" width="5.7109375" style="12" customWidth="1"/>
    <col min="11264" max="11264" width="2.5703125" style="12" customWidth="1"/>
    <col min="11265" max="11265" width="3" style="12" customWidth="1"/>
    <col min="11266" max="11266" width="19.5703125" style="12" customWidth="1"/>
    <col min="11267" max="11267" width="3.42578125" style="12" customWidth="1"/>
    <col min="11268" max="11268" width="8" style="12" customWidth="1"/>
    <col min="11269" max="11299" width="4.5703125" style="12" customWidth="1"/>
    <col min="11300" max="11300" width="5.5703125" style="12" customWidth="1"/>
    <col min="11301" max="11301" width="5.42578125" style="12" customWidth="1"/>
    <col min="11302" max="11302" width="5.7109375" style="12" customWidth="1"/>
    <col min="11303" max="11303" width="3.140625" style="12" customWidth="1"/>
    <col min="11304" max="11341" width="0" style="12" hidden="1" customWidth="1"/>
    <col min="11342" max="11477" width="9.140625" style="12" customWidth="1"/>
    <col min="11478" max="11479" width="0" style="12" hidden="1" customWidth="1"/>
    <col min="11480" max="11481" width="0" style="12" hidden="1"/>
    <col min="11482" max="11482" width="3" style="12" bestFit="1" customWidth="1"/>
    <col min="11483" max="11483" width="19.5703125" style="12" customWidth="1"/>
    <col min="11484" max="11484" width="3.42578125" style="12" customWidth="1"/>
    <col min="11485" max="11485" width="8" style="12" customWidth="1"/>
    <col min="11486" max="11516" width="4.5703125" style="12" customWidth="1"/>
    <col min="11517" max="11517" width="5.5703125" style="12" customWidth="1"/>
    <col min="11518" max="11518" width="5.42578125" style="12" customWidth="1"/>
    <col min="11519" max="11519" width="5.7109375" style="12" customWidth="1"/>
    <col min="11520" max="11520" width="2.5703125" style="12" customWidth="1"/>
    <col min="11521" max="11521" width="3" style="12" customWidth="1"/>
    <col min="11522" max="11522" width="19.5703125" style="12" customWidth="1"/>
    <col min="11523" max="11523" width="3.42578125" style="12" customWidth="1"/>
    <col min="11524" max="11524" width="8" style="12" customWidth="1"/>
    <col min="11525" max="11555" width="4.5703125" style="12" customWidth="1"/>
    <col min="11556" max="11556" width="5.5703125" style="12" customWidth="1"/>
    <col min="11557" max="11557" width="5.42578125" style="12" customWidth="1"/>
    <col min="11558" max="11558" width="5.7109375" style="12" customWidth="1"/>
    <col min="11559" max="11559" width="3.140625" style="12" customWidth="1"/>
    <col min="11560" max="11597" width="0" style="12" hidden="1" customWidth="1"/>
    <col min="11598" max="11733" width="9.140625" style="12" customWidth="1"/>
    <col min="11734" max="11735" width="0" style="12" hidden="1" customWidth="1"/>
    <col min="11736" max="11737" width="0" style="12" hidden="1"/>
    <col min="11738" max="11738" width="3" style="12" bestFit="1" customWidth="1"/>
    <col min="11739" max="11739" width="19.5703125" style="12" customWidth="1"/>
    <col min="11740" max="11740" width="3.42578125" style="12" customWidth="1"/>
    <col min="11741" max="11741" width="8" style="12" customWidth="1"/>
    <col min="11742" max="11772" width="4.5703125" style="12" customWidth="1"/>
    <col min="11773" max="11773" width="5.5703125" style="12" customWidth="1"/>
    <col min="11774" max="11774" width="5.42578125" style="12" customWidth="1"/>
    <col min="11775" max="11775" width="5.7109375" style="12" customWidth="1"/>
    <col min="11776" max="11776" width="2.5703125" style="12" customWidth="1"/>
    <col min="11777" max="11777" width="3" style="12" customWidth="1"/>
    <col min="11778" max="11778" width="19.5703125" style="12" customWidth="1"/>
    <col min="11779" max="11779" width="3.42578125" style="12" customWidth="1"/>
    <col min="11780" max="11780" width="8" style="12" customWidth="1"/>
    <col min="11781" max="11811" width="4.5703125" style="12" customWidth="1"/>
    <col min="11812" max="11812" width="5.5703125" style="12" customWidth="1"/>
    <col min="11813" max="11813" width="5.42578125" style="12" customWidth="1"/>
    <col min="11814" max="11814" width="5.7109375" style="12" customWidth="1"/>
    <col min="11815" max="11815" width="3.140625" style="12" customWidth="1"/>
    <col min="11816" max="11853" width="0" style="12" hidden="1" customWidth="1"/>
    <col min="11854" max="11989" width="9.140625" style="12" customWidth="1"/>
    <col min="11990" max="11991" width="0" style="12" hidden="1" customWidth="1"/>
    <col min="11992" max="11993" width="0" style="12" hidden="1"/>
    <col min="11994" max="11994" width="3" style="12" bestFit="1" customWidth="1"/>
    <col min="11995" max="11995" width="19.5703125" style="12" customWidth="1"/>
    <col min="11996" max="11996" width="3.42578125" style="12" customWidth="1"/>
    <col min="11997" max="11997" width="8" style="12" customWidth="1"/>
    <col min="11998" max="12028" width="4.5703125" style="12" customWidth="1"/>
    <col min="12029" max="12029" width="5.5703125" style="12" customWidth="1"/>
    <col min="12030" max="12030" width="5.42578125" style="12" customWidth="1"/>
    <col min="12031" max="12031" width="5.7109375" style="12" customWidth="1"/>
    <col min="12032" max="12032" width="2.5703125" style="12" customWidth="1"/>
    <col min="12033" max="12033" width="3" style="12" customWidth="1"/>
    <col min="12034" max="12034" width="19.5703125" style="12" customWidth="1"/>
    <col min="12035" max="12035" width="3.42578125" style="12" customWidth="1"/>
    <col min="12036" max="12036" width="8" style="12" customWidth="1"/>
    <col min="12037" max="12067" width="4.5703125" style="12" customWidth="1"/>
    <col min="12068" max="12068" width="5.5703125" style="12" customWidth="1"/>
    <col min="12069" max="12069" width="5.42578125" style="12" customWidth="1"/>
    <col min="12070" max="12070" width="5.7109375" style="12" customWidth="1"/>
    <col min="12071" max="12071" width="3.140625" style="12" customWidth="1"/>
    <col min="12072" max="12109" width="0" style="12" hidden="1" customWidth="1"/>
    <col min="12110" max="12245" width="9.140625" style="12" customWidth="1"/>
    <col min="12246" max="12247" width="0" style="12" hidden="1" customWidth="1"/>
    <col min="12248" max="12249" width="0" style="12" hidden="1"/>
    <col min="12250" max="12250" width="3" style="12" bestFit="1" customWidth="1"/>
    <col min="12251" max="12251" width="19.5703125" style="12" customWidth="1"/>
    <col min="12252" max="12252" width="3.42578125" style="12" customWidth="1"/>
    <col min="12253" max="12253" width="8" style="12" customWidth="1"/>
    <col min="12254" max="12284" width="4.5703125" style="12" customWidth="1"/>
    <col min="12285" max="12285" width="5.5703125" style="12" customWidth="1"/>
    <col min="12286" max="12286" width="5.42578125" style="12" customWidth="1"/>
    <col min="12287" max="12287" width="5.7109375" style="12" customWidth="1"/>
    <col min="12288" max="12288" width="2.5703125" style="12" customWidth="1"/>
    <col min="12289" max="12289" width="3" style="12" customWidth="1"/>
    <col min="12290" max="12290" width="19.5703125" style="12" customWidth="1"/>
    <col min="12291" max="12291" width="3.42578125" style="12" customWidth="1"/>
    <col min="12292" max="12292" width="8" style="12" customWidth="1"/>
    <col min="12293" max="12323" width="4.5703125" style="12" customWidth="1"/>
    <col min="12324" max="12324" width="5.5703125" style="12" customWidth="1"/>
    <col min="12325" max="12325" width="5.42578125" style="12" customWidth="1"/>
    <col min="12326" max="12326" width="5.7109375" style="12" customWidth="1"/>
    <col min="12327" max="12327" width="3.140625" style="12" customWidth="1"/>
    <col min="12328" max="12365" width="0" style="12" hidden="1" customWidth="1"/>
    <col min="12366" max="12501" width="9.140625" style="12" customWidth="1"/>
    <col min="12502" max="12503" width="0" style="12" hidden="1" customWidth="1"/>
    <col min="12504" max="12505" width="0" style="12" hidden="1"/>
    <col min="12506" max="12506" width="3" style="12" bestFit="1" customWidth="1"/>
    <col min="12507" max="12507" width="19.5703125" style="12" customWidth="1"/>
    <col min="12508" max="12508" width="3.42578125" style="12" customWidth="1"/>
    <col min="12509" max="12509" width="8" style="12" customWidth="1"/>
    <col min="12510" max="12540" width="4.5703125" style="12" customWidth="1"/>
    <col min="12541" max="12541" width="5.5703125" style="12" customWidth="1"/>
    <col min="12542" max="12542" width="5.42578125" style="12" customWidth="1"/>
    <col min="12543" max="12543" width="5.7109375" style="12" customWidth="1"/>
    <col min="12544" max="12544" width="2.5703125" style="12" customWidth="1"/>
    <col min="12545" max="12545" width="3" style="12" customWidth="1"/>
    <col min="12546" max="12546" width="19.5703125" style="12" customWidth="1"/>
    <col min="12547" max="12547" width="3.42578125" style="12" customWidth="1"/>
    <col min="12548" max="12548" width="8" style="12" customWidth="1"/>
    <col min="12549" max="12579" width="4.5703125" style="12" customWidth="1"/>
    <col min="12580" max="12580" width="5.5703125" style="12" customWidth="1"/>
    <col min="12581" max="12581" width="5.42578125" style="12" customWidth="1"/>
    <col min="12582" max="12582" width="5.7109375" style="12" customWidth="1"/>
    <col min="12583" max="12583" width="3.140625" style="12" customWidth="1"/>
    <col min="12584" max="12621" width="0" style="12" hidden="1" customWidth="1"/>
    <col min="12622" max="12757" width="9.140625" style="12" customWidth="1"/>
    <col min="12758" max="12759" width="0" style="12" hidden="1" customWidth="1"/>
    <col min="12760" max="12761" width="0" style="12" hidden="1"/>
    <col min="12762" max="12762" width="3" style="12" bestFit="1" customWidth="1"/>
    <col min="12763" max="12763" width="19.5703125" style="12" customWidth="1"/>
    <col min="12764" max="12764" width="3.42578125" style="12" customWidth="1"/>
    <col min="12765" max="12765" width="8" style="12" customWidth="1"/>
    <col min="12766" max="12796" width="4.5703125" style="12" customWidth="1"/>
    <col min="12797" max="12797" width="5.5703125" style="12" customWidth="1"/>
    <col min="12798" max="12798" width="5.42578125" style="12" customWidth="1"/>
    <col min="12799" max="12799" width="5.7109375" style="12" customWidth="1"/>
    <col min="12800" max="12800" width="2.5703125" style="12" customWidth="1"/>
    <col min="12801" max="12801" width="3" style="12" customWidth="1"/>
    <col min="12802" max="12802" width="19.5703125" style="12" customWidth="1"/>
    <col min="12803" max="12803" width="3.42578125" style="12" customWidth="1"/>
    <col min="12804" max="12804" width="8" style="12" customWidth="1"/>
    <col min="12805" max="12835" width="4.5703125" style="12" customWidth="1"/>
    <col min="12836" max="12836" width="5.5703125" style="12" customWidth="1"/>
    <col min="12837" max="12837" width="5.42578125" style="12" customWidth="1"/>
    <col min="12838" max="12838" width="5.7109375" style="12" customWidth="1"/>
    <col min="12839" max="12839" width="3.140625" style="12" customWidth="1"/>
    <col min="12840" max="12877" width="0" style="12" hidden="1" customWidth="1"/>
    <col min="12878" max="13013" width="9.140625" style="12" customWidth="1"/>
    <col min="13014" max="13015" width="0" style="12" hidden="1" customWidth="1"/>
    <col min="13016" max="13017" width="0" style="12" hidden="1"/>
    <col min="13018" max="13018" width="3" style="12" bestFit="1" customWidth="1"/>
    <col min="13019" max="13019" width="19.5703125" style="12" customWidth="1"/>
    <col min="13020" max="13020" width="3.42578125" style="12" customWidth="1"/>
    <col min="13021" max="13021" width="8" style="12" customWidth="1"/>
    <col min="13022" max="13052" width="4.5703125" style="12" customWidth="1"/>
    <col min="13053" max="13053" width="5.5703125" style="12" customWidth="1"/>
    <col min="13054" max="13054" width="5.42578125" style="12" customWidth="1"/>
    <col min="13055" max="13055" width="5.7109375" style="12" customWidth="1"/>
    <col min="13056" max="13056" width="2.5703125" style="12" customWidth="1"/>
    <col min="13057" max="13057" width="3" style="12" customWidth="1"/>
    <col min="13058" max="13058" width="19.5703125" style="12" customWidth="1"/>
    <col min="13059" max="13059" width="3.42578125" style="12" customWidth="1"/>
    <col min="13060" max="13060" width="8" style="12" customWidth="1"/>
    <col min="13061" max="13091" width="4.5703125" style="12" customWidth="1"/>
    <col min="13092" max="13092" width="5.5703125" style="12" customWidth="1"/>
    <col min="13093" max="13093" width="5.42578125" style="12" customWidth="1"/>
    <col min="13094" max="13094" width="5.7109375" style="12" customWidth="1"/>
    <col min="13095" max="13095" width="3.140625" style="12" customWidth="1"/>
    <col min="13096" max="13133" width="0" style="12" hidden="1" customWidth="1"/>
    <col min="13134" max="13269" width="9.140625" style="12" customWidth="1"/>
    <col min="13270" max="13271" width="0" style="12" hidden="1" customWidth="1"/>
    <col min="13272" max="13273" width="0" style="12" hidden="1"/>
    <col min="13274" max="13274" width="3" style="12" bestFit="1" customWidth="1"/>
    <col min="13275" max="13275" width="19.5703125" style="12" customWidth="1"/>
    <col min="13276" max="13276" width="3.42578125" style="12" customWidth="1"/>
    <col min="13277" max="13277" width="8" style="12" customWidth="1"/>
    <col min="13278" max="13308" width="4.5703125" style="12" customWidth="1"/>
    <col min="13309" max="13309" width="5.5703125" style="12" customWidth="1"/>
    <col min="13310" max="13310" width="5.42578125" style="12" customWidth="1"/>
    <col min="13311" max="13311" width="5.7109375" style="12" customWidth="1"/>
    <col min="13312" max="13312" width="2.5703125" style="12" customWidth="1"/>
    <col min="13313" max="13313" width="3" style="12" customWidth="1"/>
    <col min="13314" max="13314" width="19.5703125" style="12" customWidth="1"/>
    <col min="13315" max="13315" width="3.42578125" style="12" customWidth="1"/>
    <col min="13316" max="13316" width="8" style="12" customWidth="1"/>
    <col min="13317" max="13347" width="4.5703125" style="12" customWidth="1"/>
    <col min="13348" max="13348" width="5.5703125" style="12" customWidth="1"/>
    <col min="13349" max="13349" width="5.42578125" style="12" customWidth="1"/>
    <col min="13350" max="13350" width="5.7109375" style="12" customWidth="1"/>
    <col min="13351" max="13351" width="3.140625" style="12" customWidth="1"/>
    <col min="13352" max="13389" width="0" style="12" hidden="1" customWidth="1"/>
    <col min="13390" max="13525" width="9.140625" style="12" customWidth="1"/>
    <col min="13526" max="13527" width="0" style="12" hidden="1" customWidth="1"/>
    <col min="13528" max="13529" width="0" style="12" hidden="1"/>
    <col min="13530" max="13530" width="3" style="12" bestFit="1" customWidth="1"/>
    <col min="13531" max="13531" width="19.5703125" style="12" customWidth="1"/>
    <col min="13532" max="13532" width="3.42578125" style="12" customWidth="1"/>
    <col min="13533" max="13533" width="8" style="12" customWidth="1"/>
    <col min="13534" max="13564" width="4.5703125" style="12" customWidth="1"/>
    <col min="13565" max="13565" width="5.5703125" style="12" customWidth="1"/>
    <col min="13566" max="13566" width="5.42578125" style="12" customWidth="1"/>
    <col min="13567" max="13567" width="5.7109375" style="12" customWidth="1"/>
    <col min="13568" max="13568" width="2.5703125" style="12" customWidth="1"/>
    <col min="13569" max="13569" width="3" style="12" customWidth="1"/>
    <col min="13570" max="13570" width="19.5703125" style="12" customWidth="1"/>
    <col min="13571" max="13571" width="3.42578125" style="12" customWidth="1"/>
    <col min="13572" max="13572" width="8" style="12" customWidth="1"/>
    <col min="13573" max="13603" width="4.5703125" style="12" customWidth="1"/>
    <col min="13604" max="13604" width="5.5703125" style="12" customWidth="1"/>
    <col min="13605" max="13605" width="5.42578125" style="12" customWidth="1"/>
    <col min="13606" max="13606" width="5.7109375" style="12" customWidth="1"/>
    <col min="13607" max="13607" width="3.140625" style="12" customWidth="1"/>
    <col min="13608" max="13645" width="0" style="12" hidden="1" customWidth="1"/>
    <col min="13646" max="13781" width="9.140625" style="12" customWidth="1"/>
    <col min="13782" max="13783" width="0" style="12" hidden="1" customWidth="1"/>
    <col min="13784" max="13785" width="0" style="12" hidden="1"/>
    <col min="13786" max="13786" width="3" style="12" bestFit="1" customWidth="1"/>
    <col min="13787" max="13787" width="19.5703125" style="12" customWidth="1"/>
    <col min="13788" max="13788" width="3.42578125" style="12" customWidth="1"/>
    <col min="13789" max="13789" width="8" style="12" customWidth="1"/>
    <col min="13790" max="13820" width="4.5703125" style="12" customWidth="1"/>
    <col min="13821" max="13821" width="5.5703125" style="12" customWidth="1"/>
    <col min="13822" max="13822" width="5.42578125" style="12" customWidth="1"/>
    <col min="13823" max="13823" width="5.7109375" style="12" customWidth="1"/>
    <col min="13824" max="13824" width="2.5703125" style="12" customWidth="1"/>
    <col min="13825" max="13825" width="3" style="12" customWidth="1"/>
    <col min="13826" max="13826" width="19.5703125" style="12" customWidth="1"/>
    <col min="13827" max="13827" width="3.42578125" style="12" customWidth="1"/>
    <col min="13828" max="13828" width="8" style="12" customWidth="1"/>
    <col min="13829" max="13859" width="4.5703125" style="12" customWidth="1"/>
    <col min="13860" max="13860" width="5.5703125" style="12" customWidth="1"/>
    <col min="13861" max="13861" width="5.42578125" style="12" customWidth="1"/>
    <col min="13862" max="13862" width="5.7109375" style="12" customWidth="1"/>
    <col min="13863" max="13863" width="3.140625" style="12" customWidth="1"/>
    <col min="13864" max="13901" width="0" style="12" hidden="1" customWidth="1"/>
    <col min="13902" max="14037" width="9.140625" style="12" customWidth="1"/>
    <col min="14038" max="14039" width="0" style="12" hidden="1" customWidth="1"/>
    <col min="14040" max="14041" width="0" style="12" hidden="1"/>
    <col min="14042" max="14042" width="3" style="12" bestFit="1" customWidth="1"/>
    <col min="14043" max="14043" width="19.5703125" style="12" customWidth="1"/>
    <col min="14044" max="14044" width="3.42578125" style="12" customWidth="1"/>
    <col min="14045" max="14045" width="8" style="12" customWidth="1"/>
    <col min="14046" max="14076" width="4.5703125" style="12" customWidth="1"/>
    <col min="14077" max="14077" width="5.5703125" style="12" customWidth="1"/>
    <col min="14078" max="14078" width="5.42578125" style="12" customWidth="1"/>
    <col min="14079" max="14079" width="5.7109375" style="12" customWidth="1"/>
    <col min="14080" max="14080" width="2.5703125" style="12" customWidth="1"/>
    <col min="14081" max="14081" width="3" style="12" customWidth="1"/>
    <col min="14082" max="14082" width="19.5703125" style="12" customWidth="1"/>
    <col min="14083" max="14083" width="3.42578125" style="12" customWidth="1"/>
    <col min="14084" max="14084" width="8" style="12" customWidth="1"/>
    <col min="14085" max="14115" width="4.5703125" style="12" customWidth="1"/>
    <col min="14116" max="14116" width="5.5703125" style="12" customWidth="1"/>
    <col min="14117" max="14117" width="5.42578125" style="12" customWidth="1"/>
    <col min="14118" max="14118" width="5.7109375" style="12" customWidth="1"/>
    <col min="14119" max="14119" width="3.140625" style="12" customWidth="1"/>
    <col min="14120" max="14157" width="0" style="12" hidden="1" customWidth="1"/>
    <col min="14158" max="14293" width="9.140625" style="12" customWidth="1"/>
    <col min="14294" max="14295" width="0" style="12" hidden="1" customWidth="1"/>
    <col min="14296" max="14297" width="0" style="12" hidden="1"/>
    <col min="14298" max="14298" width="3" style="12" bestFit="1" customWidth="1"/>
    <col min="14299" max="14299" width="19.5703125" style="12" customWidth="1"/>
    <col min="14300" max="14300" width="3.42578125" style="12" customWidth="1"/>
    <col min="14301" max="14301" width="8" style="12" customWidth="1"/>
    <col min="14302" max="14332" width="4.5703125" style="12" customWidth="1"/>
    <col min="14333" max="14333" width="5.5703125" style="12" customWidth="1"/>
    <col min="14334" max="14334" width="5.42578125" style="12" customWidth="1"/>
    <col min="14335" max="14335" width="5.7109375" style="12" customWidth="1"/>
    <col min="14336" max="14336" width="2.5703125" style="12" customWidth="1"/>
    <col min="14337" max="14337" width="3" style="12" customWidth="1"/>
    <col min="14338" max="14338" width="19.5703125" style="12" customWidth="1"/>
    <col min="14339" max="14339" width="3.42578125" style="12" customWidth="1"/>
    <col min="14340" max="14340" width="8" style="12" customWidth="1"/>
    <col min="14341" max="14371" width="4.5703125" style="12" customWidth="1"/>
    <col min="14372" max="14372" width="5.5703125" style="12" customWidth="1"/>
    <col min="14373" max="14373" width="5.42578125" style="12" customWidth="1"/>
    <col min="14374" max="14374" width="5.7109375" style="12" customWidth="1"/>
    <col min="14375" max="14375" width="3.140625" style="12" customWidth="1"/>
    <col min="14376" max="14413" width="0" style="12" hidden="1" customWidth="1"/>
    <col min="14414" max="14549" width="9.140625" style="12" customWidth="1"/>
    <col min="14550" max="14551" width="0" style="12" hidden="1" customWidth="1"/>
    <col min="14552" max="14553" width="0" style="12" hidden="1"/>
    <col min="14554" max="14554" width="3" style="12" bestFit="1" customWidth="1"/>
    <col min="14555" max="14555" width="19.5703125" style="12" customWidth="1"/>
    <col min="14556" max="14556" width="3.42578125" style="12" customWidth="1"/>
    <col min="14557" max="14557" width="8" style="12" customWidth="1"/>
    <col min="14558" max="14588" width="4.5703125" style="12" customWidth="1"/>
    <col min="14589" max="14589" width="5.5703125" style="12" customWidth="1"/>
    <col min="14590" max="14590" width="5.42578125" style="12" customWidth="1"/>
    <col min="14591" max="14591" width="5.7109375" style="12" customWidth="1"/>
    <col min="14592" max="14592" width="2.5703125" style="12" customWidth="1"/>
    <col min="14593" max="14593" width="3" style="12" customWidth="1"/>
    <col min="14594" max="14594" width="19.5703125" style="12" customWidth="1"/>
    <col min="14595" max="14595" width="3.42578125" style="12" customWidth="1"/>
    <col min="14596" max="14596" width="8" style="12" customWidth="1"/>
    <col min="14597" max="14627" width="4.5703125" style="12" customWidth="1"/>
    <col min="14628" max="14628" width="5.5703125" style="12" customWidth="1"/>
    <col min="14629" max="14629" width="5.42578125" style="12" customWidth="1"/>
    <col min="14630" max="14630" width="5.7109375" style="12" customWidth="1"/>
    <col min="14631" max="14631" width="3.140625" style="12" customWidth="1"/>
    <col min="14632" max="14669" width="0" style="12" hidden="1" customWidth="1"/>
    <col min="14670" max="14805" width="9.140625" style="12" customWidth="1"/>
    <col min="14806" max="14807" width="0" style="12" hidden="1" customWidth="1"/>
    <col min="14808" max="14809" width="0" style="12" hidden="1"/>
    <col min="14810" max="14810" width="3" style="12" bestFit="1" customWidth="1"/>
    <col min="14811" max="14811" width="19.5703125" style="12" customWidth="1"/>
    <col min="14812" max="14812" width="3.42578125" style="12" customWidth="1"/>
    <col min="14813" max="14813" width="8" style="12" customWidth="1"/>
    <col min="14814" max="14844" width="4.5703125" style="12" customWidth="1"/>
    <col min="14845" max="14845" width="5.5703125" style="12" customWidth="1"/>
    <col min="14846" max="14846" width="5.42578125" style="12" customWidth="1"/>
    <col min="14847" max="14847" width="5.7109375" style="12" customWidth="1"/>
    <col min="14848" max="14848" width="2.5703125" style="12" customWidth="1"/>
    <col min="14849" max="14849" width="3" style="12" customWidth="1"/>
    <col min="14850" max="14850" width="19.5703125" style="12" customWidth="1"/>
    <col min="14851" max="14851" width="3.42578125" style="12" customWidth="1"/>
    <col min="14852" max="14852" width="8" style="12" customWidth="1"/>
    <col min="14853" max="14883" width="4.5703125" style="12" customWidth="1"/>
    <col min="14884" max="14884" width="5.5703125" style="12" customWidth="1"/>
    <col min="14885" max="14885" width="5.42578125" style="12" customWidth="1"/>
    <col min="14886" max="14886" width="5.7109375" style="12" customWidth="1"/>
    <col min="14887" max="14887" width="3.140625" style="12" customWidth="1"/>
    <col min="14888" max="14925" width="0" style="12" hidden="1" customWidth="1"/>
    <col min="14926" max="15061" width="9.140625" style="12" customWidth="1"/>
    <col min="15062" max="15063" width="0" style="12" hidden="1" customWidth="1"/>
    <col min="15064" max="15065" width="0" style="12" hidden="1"/>
    <col min="15066" max="15066" width="3" style="12" bestFit="1" customWidth="1"/>
    <col min="15067" max="15067" width="19.5703125" style="12" customWidth="1"/>
    <col min="15068" max="15068" width="3.42578125" style="12" customWidth="1"/>
    <col min="15069" max="15069" width="8" style="12" customWidth="1"/>
    <col min="15070" max="15100" width="4.5703125" style="12" customWidth="1"/>
    <col min="15101" max="15101" width="5.5703125" style="12" customWidth="1"/>
    <col min="15102" max="15102" width="5.42578125" style="12" customWidth="1"/>
    <col min="15103" max="15103" width="5.7109375" style="12" customWidth="1"/>
    <col min="15104" max="15104" width="2.5703125" style="12" customWidth="1"/>
    <col min="15105" max="15105" width="3" style="12" customWidth="1"/>
    <col min="15106" max="15106" width="19.5703125" style="12" customWidth="1"/>
    <col min="15107" max="15107" width="3.42578125" style="12" customWidth="1"/>
    <col min="15108" max="15108" width="8" style="12" customWidth="1"/>
    <col min="15109" max="15139" width="4.5703125" style="12" customWidth="1"/>
    <col min="15140" max="15140" width="5.5703125" style="12" customWidth="1"/>
    <col min="15141" max="15141" width="5.42578125" style="12" customWidth="1"/>
    <col min="15142" max="15142" width="5.7109375" style="12" customWidth="1"/>
    <col min="15143" max="15143" width="3.140625" style="12" customWidth="1"/>
    <col min="15144" max="15181" width="0" style="12" hidden="1" customWidth="1"/>
    <col min="15182" max="15317" width="9.140625" style="12" customWidth="1"/>
    <col min="15318" max="15319" width="0" style="12" hidden="1" customWidth="1"/>
    <col min="15320" max="15321" width="0" style="12" hidden="1"/>
    <col min="15322" max="15322" width="3" style="12" bestFit="1" customWidth="1"/>
    <col min="15323" max="15323" width="19.5703125" style="12" customWidth="1"/>
    <col min="15324" max="15324" width="3.42578125" style="12" customWidth="1"/>
    <col min="15325" max="15325" width="8" style="12" customWidth="1"/>
    <col min="15326" max="15356" width="4.5703125" style="12" customWidth="1"/>
    <col min="15357" max="15357" width="5.5703125" style="12" customWidth="1"/>
    <col min="15358" max="15358" width="5.42578125" style="12" customWidth="1"/>
    <col min="15359" max="15359" width="5.7109375" style="12" customWidth="1"/>
    <col min="15360" max="15360" width="2.5703125" style="12" customWidth="1"/>
    <col min="15361" max="15361" width="3" style="12" customWidth="1"/>
    <col min="15362" max="15362" width="19.5703125" style="12" customWidth="1"/>
    <col min="15363" max="15363" width="3.42578125" style="12" customWidth="1"/>
    <col min="15364" max="15364" width="8" style="12" customWidth="1"/>
    <col min="15365" max="15395" width="4.5703125" style="12" customWidth="1"/>
    <col min="15396" max="15396" width="5.5703125" style="12" customWidth="1"/>
    <col min="15397" max="15397" width="5.42578125" style="12" customWidth="1"/>
    <col min="15398" max="15398" width="5.7109375" style="12" customWidth="1"/>
    <col min="15399" max="15399" width="3.140625" style="12" customWidth="1"/>
    <col min="15400" max="15437" width="0" style="12" hidden="1" customWidth="1"/>
    <col min="15438" max="15573" width="9.140625" style="12" customWidth="1"/>
    <col min="15574" max="15575" width="0" style="12" hidden="1" customWidth="1"/>
    <col min="15576" max="15577" width="0" style="12" hidden="1"/>
    <col min="15578" max="15578" width="3" style="12" bestFit="1" customWidth="1"/>
    <col min="15579" max="15579" width="19.5703125" style="12" customWidth="1"/>
    <col min="15580" max="15580" width="3.42578125" style="12" customWidth="1"/>
    <col min="15581" max="15581" width="8" style="12" customWidth="1"/>
    <col min="15582" max="15612" width="4.5703125" style="12" customWidth="1"/>
    <col min="15613" max="15613" width="5.5703125" style="12" customWidth="1"/>
    <col min="15614" max="15614" width="5.42578125" style="12" customWidth="1"/>
    <col min="15615" max="15615" width="5.7109375" style="12" customWidth="1"/>
    <col min="15616" max="15616" width="2.5703125" style="12" customWidth="1"/>
    <col min="15617" max="15617" width="3" style="12" customWidth="1"/>
    <col min="15618" max="15618" width="19.5703125" style="12" customWidth="1"/>
    <col min="15619" max="15619" width="3.42578125" style="12" customWidth="1"/>
    <col min="15620" max="15620" width="8" style="12" customWidth="1"/>
    <col min="15621" max="15651" width="4.5703125" style="12" customWidth="1"/>
    <col min="15652" max="15652" width="5.5703125" style="12" customWidth="1"/>
    <col min="15653" max="15653" width="5.42578125" style="12" customWidth="1"/>
    <col min="15654" max="15654" width="5.7109375" style="12" customWidth="1"/>
    <col min="15655" max="15655" width="3.140625" style="12" customWidth="1"/>
    <col min="15656" max="15693" width="0" style="12" hidden="1" customWidth="1"/>
    <col min="15694" max="15829" width="9.140625" style="12" customWidth="1"/>
    <col min="15830" max="15831" width="0" style="12" hidden="1" customWidth="1"/>
    <col min="15832" max="15833" width="0" style="12" hidden="1"/>
    <col min="15834" max="15834" width="3" style="12" bestFit="1" customWidth="1"/>
    <col min="15835" max="15835" width="19.5703125" style="12" customWidth="1"/>
    <col min="15836" max="15836" width="3.42578125" style="12" customWidth="1"/>
    <col min="15837" max="15837" width="8" style="12" customWidth="1"/>
    <col min="15838" max="15868" width="4.5703125" style="12" customWidth="1"/>
    <col min="15869" max="15869" width="5.5703125" style="12" customWidth="1"/>
    <col min="15870" max="15870" width="5.42578125" style="12" customWidth="1"/>
    <col min="15871" max="15871" width="5.7109375" style="12" customWidth="1"/>
    <col min="15872" max="15872" width="2.5703125" style="12" customWidth="1"/>
    <col min="15873" max="15873" width="3" style="12" customWidth="1"/>
    <col min="15874" max="15874" width="19.5703125" style="12" customWidth="1"/>
    <col min="15875" max="15875" width="3.42578125" style="12" customWidth="1"/>
    <col min="15876" max="15876" width="8" style="12" customWidth="1"/>
    <col min="15877" max="15907" width="4.5703125" style="12" customWidth="1"/>
    <col min="15908" max="15908" width="5.5703125" style="12" customWidth="1"/>
    <col min="15909" max="15909" width="5.42578125" style="12" customWidth="1"/>
    <col min="15910" max="15910" width="5.7109375" style="12" customWidth="1"/>
    <col min="15911" max="15911" width="3.140625" style="12" customWidth="1"/>
    <col min="15912" max="15949" width="0" style="12" hidden="1" customWidth="1"/>
    <col min="15950" max="16085" width="9.140625" style="12" customWidth="1"/>
    <col min="16086" max="16087" width="0" style="12" hidden="1" customWidth="1"/>
    <col min="16088" max="16089" width="0" style="12" hidden="1"/>
    <col min="16090" max="16090" width="3" style="12" bestFit="1" customWidth="1"/>
    <col min="16091" max="16091" width="19.5703125" style="12" customWidth="1"/>
    <col min="16092" max="16092" width="3.42578125" style="12" customWidth="1"/>
    <col min="16093" max="16093" width="8" style="12" customWidth="1"/>
    <col min="16094" max="16124" width="4.5703125" style="12" customWidth="1"/>
    <col min="16125" max="16125" width="5.5703125" style="12" customWidth="1"/>
    <col min="16126" max="16126" width="5.42578125" style="12" customWidth="1"/>
    <col min="16127" max="16127" width="5.7109375" style="12" customWidth="1"/>
    <col min="16128" max="16128" width="2.5703125" style="12" customWidth="1"/>
    <col min="16129" max="16129" width="3" style="12" customWidth="1"/>
    <col min="16130" max="16130" width="19.5703125" style="12" customWidth="1"/>
    <col min="16131" max="16131" width="3.42578125" style="12" customWidth="1"/>
    <col min="16132" max="16132" width="8" style="12" customWidth="1"/>
    <col min="16133" max="16163" width="4.5703125" style="12" customWidth="1"/>
    <col min="16164" max="16164" width="5.5703125" style="12" customWidth="1"/>
    <col min="16165" max="16165" width="5.42578125" style="12" customWidth="1"/>
    <col min="16166" max="16166" width="5.7109375" style="12" customWidth="1"/>
    <col min="16167" max="16167" width="3.140625" style="12" customWidth="1"/>
    <col min="16168" max="16205" width="0" style="12" hidden="1" customWidth="1"/>
    <col min="16206" max="16341" width="9.140625" style="12" customWidth="1"/>
    <col min="16342" max="16343" width="0" style="12" hidden="1" customWidth="1"/>
    <col min="16344" max="16384" width="0" style="12" hidden="1"/>
  </cols>
  <sheetData>
    <row r="1" spans="1:215" ht="15" customHeight="1" x14ac:dyDescent="0.25">
      <c r="B1" s="222" t="s">
        <v>76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223"/>
      <c r="AJ1" s="224" t="s">
        <v>77</v>
      </c>
      <c r="AK1" s="225"/>
      <c r="AL1" s="226"/>
      <c r="AO1" s="222" t="s">
        <v>145</v>
      </c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223"/>
      <c r="BW1" s="224" t="s">
        <v>77</v>
      </c>
      <c r="BX1" s="225"/>
      <c r="BY1" s="226"/>
      <c r="HF1" s="6">
        <f>[2]основа!AL1</f>
        <v>42149</v>
      </c>
      <c r="HG1" s="6">
        <f>[2]основа!AM1</f>
        <v>42368</v>
      </c>
    </row>
    <row r="2" spans="1:215" ht="15" x14ac:dyDescent="0.25">
      <c r="B2" s="45" t="s">
        <v>139</v>
      </c>
      <c r="C2" s="46"/>
      <c r="D2" s="46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47">
        <v>20</v>
      </c>
      <c r="AK2" s="48"/>
      <c r="AL2" s="228" t="s">
        <v>78</v>
      </c>
      <c r="AM2" s="49"/>
      <c r="AO2" s="85"/>
      <c r="AP2" s="46"/>
      <c r="AQ2" s="46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47">
        <v>10</v>
      </c>
      <c r="BX2" s="48"/>
      <c r="BY2" s="228" t="s">
        <v>78</v>
      </c>
      <c r="BZ2" s="49"/>
      <c r="HF2" s="8"/>
      <c r="HG2" s="6">
        <f>[2]основа!AM2</f>
        <v>42368</v>
      </c>
    </row>
    <row r="3" spans="1:215" ht="24" customHeight="1" x14ac:dyDescent="0.2">
      <c r="B3" s="217" t="s">
        <v>79</v>
      </c>
      <c r="C3" s="213" t="s">
        <v>80</v>
      </c>
      <c r="D3" s="213" t="s">
        <v>81</v>
      </c>
      <c r="E3" s="213">
        <v>1</v>
      </c>
      <c r="F3" s="219">
        <v>2</v>
      </c>
      <c r="G3" s="219">
        <v>3</v>
      </c>
      <c r="H3" s="219">
        <v>4</v>
      </c>
      <c r="I3" s="219">
        <v>5</v>
      </c>
      <c r="J3" s="219">
        <v>6</v>
      </c>
      <c r="K3" s="219">
        <v>7</v>
      </c>
      <c r="L3" s="213">
        <v>8</v>
      </c>
      <c r="M3" s="213">
        <v>9</v>
      </c>
      <c r="N3" s="213">
        <v>10</v>
      </c>
      <c r="O3" s="213">
        <v>11</v>
      </c>
      <c r="P3" s="213">
        <v>12</v>
      </c>
      <c r="Q3" s="213">
        <v>13</v>
      </c>
      <c r="R3" s="213">
        <v>14</v>
      </c>
      <c r="S3" s="213">
        <v>15</v>
      </c>
      <c r="T3" s="213">
        <v>16</v>
      </c>
      <c r="U3" s="213">
        <v>17</v>
      </c>
      <c r="V3" s="213">
        <v>18</v>
      </c>
      <c r="W3" s="213">
        <v>19</v>
      </c>
      <c r="X3" s="213">
        <v>20</v>
      </c>
      <c r="Y3" s="213">
        <v>21</v>
      </c>
      <c r="Z3" s="213">
        <v>16</v>
      </c>
      <c r="AA3" s="213">
        <v>17</v>
      </c>
      <c r="AB3" s="213">
        <v>18</v>
      </c>
      <c r="AC3" s="213">
        <v>19</v>
      </c>
      <c r="AD3" s="213">
        <v>20</v>
      </c>
      <c r="AE3" s="213">
        <v>27</v>
      </c>
      <c r="AF3" s="213">
        <v>28</v>
      </c>
      <c r="AG3" s="213">
        <v>29</v>
      </c>
      <c r="AH3" s="213">
        <v>30</v>
      </c>
      <c r="AI3" s="213">
        <v>31</v>
      </c>
      <c r="AJ3" s="213" t="s">
        <v>82</v>
      </c>
      <c r="AK3" s="213" t="s">
        <v>83</v>
      </c>
      <c r="AL3" s="229"/>
      <c r="AM3" s="50">
        <f>100*100/AM4</f>
        <v>285.71428571428572</v>
      </c>
      <c r="AO3" s="217" t="s">
        <v>79</v>
      </c>
      <c r="AP3" s="213" t="s">
        <v>80</v>
      </c>
      <c r="AQ3" s="213" t="s">
        <v>81</v>
      </c>
      <c r="AR3" s="213">
        <v>1</v>
      </c>
      <c r="AS3" s="213">
        <v>2</v>
      </c>
      <c r="AT3" s="213">
        <v>3</v>
      </c>
      <c r="AU3" s="213">
        <v>4</v>
      </c>
      <c r="AV3" s="213">
        <v>5</v>
      </c>
      <c r="AW3" s="213">
        <v>6</v>
      </c>
      <c r="AX3" s="213">
        <v>7</v>
      </c>
      <c r="AY3" s="213">
        <v>8</v>
      </c>
      <c r="AZ3" s="213">
        <v>9</v>
      </c>
      <c r="BA3" s="213">
        <v>10</v>
      </c>
      <c r="BB3" s="213">
        <v>11</v>
      </c>
      <c r="BC3" s="213">
        <v>12</v>
      </c>
      <c r="BD3" s="213">
        <v>13</v>
      </c>
      <c r="BE3" s="213">
        <v>14</v>
      </c>
      <c r="BF3" s="213">
        <v>15</v>
      </c>
      <c r="BG3" s="213">
        <v>16</v>
      </c>
      <c r="BH3" s="213">
        <v>17</v>
      </c>
      <c r="BI3" s="213">
        <v>18</v>
      </c>
      <c r="BJ3" s="213">
        <v>19</v>
      </c>
      <c r="BK3" s="213">
        <v>20</v>
      </c>
      <c r="BL3" s="213">
        <v>21</v>
      </c>
      <c r="BM3" s="213">
        <v>22</v>
      </c>
      <c r="BN3" s="213">
        <v>23</v>
      </c>
      <c r="BO3" s="213">
        <v>24</v>
      </c>
      <c r="BP3" s="213">
        <v>25</v>
      </c>
      <c r="BQ3" s="213">
        <v>26</v>
      </c>
      <c r="BR3" s="213">
        <v>27</v>
      </c>
      <c r="BS3" s="213">
        <v>28</v>
      </c>
      <c r="BT3" s="213">
        <v>29</v>
      </c>
      <c r="BU3" s="213">
        <v>30</v>
      </c>
      <c r="BV3" s="213">
        <v>31</v>
      </c>
      <c r="BW3" s="213" t="s">
        <v>84</v>
      </c>
      <c r="BX3" s="213" t="s">
        <v>83</v>
      </c>
      <c r="BY3" s="229"/>
      <c r="BZ3" s="50">
        <f>100*100/BZ4</f>
        <v>285.71428571428572</v>
      </c>
      <c r="HG3" s="6">
        <f>[2]основа!AM3</f>
        <v>42368</v>
      </c>
    </row>
    <row r="4" spans="1:215" ht="20.25" customHeight="1" x14ac:dyDescent="0.2">
      <c r="B4" s="218"/>
      <c r="C4" s="215"/>
      <c r="D4" s="215"/>
      <c r="E4" s="215"/>
      <c r="F4" s="221"/>
      <c r="G4" s="220"/>
      <c r="H4" s="220"/>
      <c r="I4" s="220"/>
      <c r="J4" s="221"/>
      <c r="K4" s="221"/>
      <c r="L4" s="216"/>
      <c r="M4" s="216"/>
      <c r="N4" s="216"/>
      <c r="O4" s="216"/>
      <c r="P4" s="215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5"/>
      <c r="AK4" s="215"/>
      <c r="AL4" s="230"/>
      <c r="AM4" s="51">
        <v>35</v>
      </c>
      <c r="AO4" s="218"/>
      <c r="AP4" s="215"/>
      <c r="AQ4" s="215"/>
      <c r="AR4" s="215"/>
      <c r="AS4" s="215"/>
      <c r="AT4" s="214"/>
      <c r="AU4" s="214"/>
      <c r="AV4" s="214"/>
      <c r="AW4" s="215"/>
      <c r="AX4" s="215"/>
      <c r="AY4" s="216"/>
      <c r="AZ4" s="216"/>
      <c r="BA4" s="216"/>
      <c r="BB4" s="216"/>
      <c r="BC4" s="215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5"/>
      <c r="BX4" s="215"/>
      <c r="BY4" s="230"/>
      <c r="BZ4" s="51">
        <v>35</v>
      </c>
      <c r="HG4" s="6">
        <f>[2]основа!AM4</f>
        <v>42368</v>
      </c>
    </row>
    <row r="5" spans="1:215" x14ac:dyDescent="0.2">
      <c r="A5" s="12">
        <v>1</v>
      </c>
      <c r="B5" s="52" t="s">
        <v>85</v>
      </c>
      <c r="C5" s="53" t="s">
        <v>86</v>
      </c>
      <c r="D5" s="54">
        <v>86</v>
      </c>
      <c r="E5" s="55">
        <v>0</v>
      </c>
      <c r="F5" s="55">
        <v>34</v>
      </c>
      <c r="G5" s="55">
        <v>0</v>
      </c>
      <c r="H5" s="55">
        <v>94</v>
      </c>
      <c r="I5" s="55">
        <v>0</v>
      </c>
      <c r="J5" s="55">
        <v>57</v>
      </c>
      <c r="K5" s="55">
        <v>34</v>
      </c>
      <c r="L5" s="55">
        <v>0</v>
      </c>
      <c r="M5" s="55">
        <v>151</v>
      </c>
      <c r="N5" s="55">
        <v>0</v>
      </c>
      <c r="O5" s="55">
        <v>0</v>
      </c>
      <c r="P5" s="55">
        <v>34</v>
      </c>
      <c r="Q5" s="55">
        <v>0</v>
      </c>
      <c r="R5" s="55">
        <v>18</v>
      </c>
      <c r="S5" s="55">
        <v>0</v>
      </c>
      <c r="T5" s="55">
        <v>37</v>
      </c>
      <c r="U5" s="55">
        <v>34</v>
      </c>
      <c r="V5" s="55">
        <v>0</v>
      </c>
      <c r="W5" s="55">
        <v>133</v>
      </c>
      <c r="X5" s="55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56">
        <v>0</v>
      </c>
      <c r="AE5" s="55"/>
      <c r="AF5" s="55"/>
      <c r="AG5" s="55"/>
      <c r="AH5" s="55"/>
      <c r="AI5" s="55"/>
      <c r="AJ5" s="57">
        <f t="shared" ref="AJ5:AJ14" si="0">D5*AJ$2</f>
        <v>1720</v>
      </c>
      <c r="AK5" s="57">
        <f>SUM(E5:AI5)</f>
        <v>626</v>
      </c>
      <c r="AL5" s="58">
        <f>AK5*100/AJ5</f>
        <v>36.395348837209305</v>
      </c>
      <c r="AM5" s="59">
        <f>AK5*AM$3/AJ5</f>
        <v>103.98671096345515</v>
      </c>
      <c r="AN5" s="12">
        <v>1</v>
      </c>
      <c r="AO5" s="52" t="s">
        <v>85</v>
      </c>
      <c r="AP5" s="53" t="s">
        <v>86</v>
      </c>
      <c r="AQ5" s="54">
        <v>86</v>
      </c>
      <c r="AR5" s="56">
        <v>129</v>
      </c>
      <c r="AS5" s="56">
        <v>129</v>
      </c>
      <c r="AT5" s="56">
        <v>318.2</v>
      </c>
      <c r="AU5" s="56">
        <v>129</v>
      </c>
      <c r="AV5" s="56">
        <v>86</v>
      </c>
      <c r="AW5" s="56">
        <v>43</v>
      </c>
      <c r="AX5" s="56">
        <v>215</v>
      </c>
      <c r="AY5" s="56">
        <v>172</v>
      </c>
      <c r="AZ5" s="56">
        <v>129</v>
      </c>
      <c r="BA5" s="56">
        <v>120.4</v>
      </c>
      <c r="BB5" s="56"/>
      <c r="BC5" s="56"/>
      <c r="BD5" s="56"/>
      <c r="BE5" s="56"/>
      <c r="BF5" s="55"/>
      <c r="BG5" s="55"/>
      <c r="BH5" s="55"/>
      <c r="BI5" s="55"/>
      <c r="BJ5" s="55"/>
      <c r="BK5" s="55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57">
        <f t="shared" ref="BW5:BW14" si="1">AQ5*BW$2</f>
        <v>860</v>
      </c>
      <c r="BX5" s="57">
        <f>SUM(AR5:BV5)</f>
        <v>1470.6000000000001</v>
      </c>
      <c r="BY5" s="58">
        <f>BX5*100/BW5</f>
        <v>171</v>
      </c>
      <c r="BZ5" s="59">
        <f>BX5*BZ$3/BW5</f>
        <v>488.57142857142867</v>
      </c>
      <c r="HG5" s="6">
        <f>[2]основа!AM5</f>
        <v>42368</v>
      </c>
    </row>
    <row r="6" spans="1:215" ht="25.5" x14ac:dyDescent="0.2">
      <c r="A6" s="12">
        <v>2</v>
      </c>
      <c r="B6" s="52" t="s">
        <v>87</v>
      </c>
      <c r="C6" s="53" t="s">
        <v>86</v>
      </c>
      <c r="D6" s="54">
        <v>1.2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/>
      <c r="AF6" s="56"/>
      <c r="AG6" s="56"/>
      <c r="AH6" s="56"/>
      <c r="AI6" s="56"/>
      <c r="AJ6" s="57">
        <f t="shared" si="0"/>
        <v>24</v>
      </c>
      <c r="AK6" s="57">
        <f t="shared" ref="AK6:AK34" si="2">SUM(E6:AI6)</f>
        <v>0</v>
      </c>
      <c r="AL6" s="58">
        <f>AK6*100/AJ6</f>
        <v>0</v>
      </c>
      <c r="AM6" s="59">
        <f t="shared" ref="AM6:AM31" si="3">AK6*AM$3/AJ6</f>
        <v>0</v>
      </c>
      <c r="AN6" s="12">
        <v>2</v>
      </c>
      <c r="AO6" s="61" t="s">
        <v>302</v>
      </c>
      <c r="AP6" s="53" t="s">
        <v>86</v>
      </c>
      <c r="AQ6" s="54">
        <v>2</v>
      </c>
      <c r="AR6" s="56">
        <v>4</v>
      </c>
      <c r="AS6" s="56">
        <v>0</v>
      </c>
      <c r="AT6" s="56">
        <v>4</v>
      </c>
      <c r="AU6" s="56">
        <v>0</v>
      </c>
      <c r="AV6" s="56">
        <v>4</v>
      </c>
      <c r="AW6" s="56">
        <v>0</v>
      </c>
      <c r="AX6" s="56">
        <v>4</v>
      </c>
      <c r="AY6" s="56">
        <v>0</v>
      </c>
      <c r="AZ6" s="56">
        <v>4</v>
      </c>
      <c r="BA6" s="56">
        <v>0</v>
      </c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57">
        <f t="shared" si="1"/>
        <v>20</v>
      </c>
      <c r="BX6" s="57">
        <f t="shared" ref="BX6:BX34" si="4">SUM(AR6:BV6)</f>
        <v>20</v>
      </c>
      <c r="BY6" s="58">
        <f>BX6*100/BW6</f>
        <v>100</v>
      </c>
      <c r="BZ6" s="59">
        <f t="shared" ref="BZ6:BZ31" si="5">BX6*BZ$3/BW6</f>
        <v>285.71428571428572</v>
      </c>
      <c r="HG6" s="6">
        <f>[2]основа!AM6</f>
        <v>42368</v>
      </c>
    </row>
    <row r="7" spans="1:215" ht="15.75" customHeight="1" x14ac:dyDescent="0.2">
      <c r="A7" s="12">
        <v>3</v>
      </c>
      <c r="B7" s="52" t="s">
        <v>88</v>
      </c>
      <c r="C7" s="53" t="s">
        <v>86</v>
      </c>
      <c r="D7" s="54">
        <v>400</v>
      </c>
      <c r="E7" s="56">
        <v>19.600000000000001</v>
      </c>
      <c r="F7" s="56">
        <v>101.47999999999999</v>
      </c>
      <c r="G7" s="56">
        <v>0</v>
      </c>
      <c r="H7" s="56">
        <v>168.13499999999999</v>
      </c>
      <c r="I7" s="56">
        <v>19.600000000000001</v>
      </c>
      <c r="J7" s="56">
        <v>61.304000000000002</v>
      </c>
      <c r="K7" s="56">
        <v>131.45166666666665</v>
      </c>
      <c r="L7" s="56">
        <v>0</v>
      </c>
      <c r="M7" s="56">
        <v>30.6</v>
      </c>
      <c r="N7" s="56">
        <v>100.111</v>
      </c>
      <c r="O7" s="56">
        <v>73.679999999999993</v>
      </c>
      <c r="P7" s="56">
        <v>37.6</v>
      </c>
      <c r="Q7" s="56">
        <v>0</v>
      </c>
      <c r="R7" s="56">
        <v>79.44</v>
      </c>
      <c r="S7" s="56">
        <v>97.545000000000002</v>
      </c>
      <c r="T7" s="56">
        <v>115.114</v>
      </c>
      <c r="U7" s="56">
        <v>102.98499999999999</v>
      </c>
      <c r="V7" s="56">
        <v>0</v>
      </c>
      <c r="W7" s="56">
        <v>26.6</v>
      </c>
      <c r="X7" s="56">
        <v>83.775333333333336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/>
      <c r="AF7" s="56"/>
      <c r="AG7" s="56"/>
      <c r="AH7" s="56"/>
      <c r="AI7" s="56"/>
      <c r="AJ7" s="57">
        <f t="shared" si="0"/>
        <v>8000</v>
      </c>
      <c r="AK7" s="57">
        <f t="shared" si="2"/>
        <v>1249.0209999999995</v>
      </c>
      <c r="AL7" s="58">
        <f t="shared" ref="AL7:AL34" si="6">AK7*100/AJ7</f>
        <v>15.612762499999993</v>
      </c>
      <c r="AM7" s="59">
        <f t="shared" si="3"/>
        <v>44.607892857142843</v>
      </c>
      <c r="AN7" s="12">
        <v>3</v>
      </c>
      <c r="AO7" s="52" t="s">
        <v>89</v>
      </c>
      <c r="AP7" s="53" t="s">
        <v>86</v>
      </c>
      <c r="AQ7" s="54">
        <v>400</v>
      </c>
      <c r="AR7" s="56">
        <v>373.40000000000003</v>
      </c>
      <c r="AS7" s="56">
        <v>357.2</v>
      </c>
      <c r="AT7" s="56">
        <v>461.52</v>
      </c>
      <c r="AU7" s="56">
        <v>267.2</v>
      </c>
      <c r="AV7" s="56">
        <v>544</v>
      </c>
      <c r="AW7" s="56">
        <v>347</v>
      </c>
      <c r="AX7" s="56">
        <v>643</v>
      </c>
      <c r="AY7" s="56">
        <v>304</v>
      </c>
      <c r="AZ7" s="56">
        <v>430.12</v>
      </c>
      <c r="BA7" s="56">
        <v>314.3</v>
      </c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57">
        <f t="shared" si="1"/>
        <v>4000</v>
      </c>
      <c r="BX7" s="57">
        <f t="shared" si="4"/>
        <v>4041.74</v>
      </c>
      <c r="BY7" s="58">
        <f t="shared" ref="BY7:BY34" si="7">BX7*100/BW7</f>
        <v>101.04349999999999</v>
      </c>
      <c r="BZ7" s="59">
        <f t="shared" si="5"/>
        <v>288.69571428571425</v>
      </c>
      <c r="HG7" s="6">
        <f>[2]основа!AM7</f>
        <v>42368</v>
      </c>
    </row>
    <row r="8" spans="1:215" x14ac:dyDescent="0.2">
      <c r="A8" s="12">
        <v>4</v>
      </c>
      <c r="B8" s="52" t="s">
        <v>90</v>
      </c>
      <c r="C8" s="53" t="s">
        <v>86</v>
      </c>
      <c r="D8" s="54">
        <v>250</v>
      </c>
      <c r="E8" s="56">
        <v>53.6</v>
      </c>
      <c r="F8" s="56">
        <v>32</v>
      </c>
      <c r="G8" s="56">
        <v>0</v>
      </c>
      <c r="H8" s="56">
        <v>159.5</v>
      </c>
      <c r="I8" s="56">
        <v>315</v>
      </c>
      <c r="J8" s="56">
        <v>100</v>
      </c>
      <c r="K8" s="56">
        <v>166.88</v>
      </c>
      <c r="L8" s="56">
        <v>0</v>
      </c>
      <c r="M8" s="56">
        <v>171</v>
      </c>
      <c r="N8" s="56">
        <v>53.6</v>
      </c>
      <c r="O8" s="56">
        <v>32</v>
      </c>
      <c r="P8" s="56">
        <v>144</v>
      </c>
      <c r="Q8" s="56">
        <v>0</v>
      </c>
      <c r="R8" s="56">
        <v>270.875</v>
      </c>
      <c r="S8" s="56">
        <v>216.84</v>
      </c>
      <c r="T8" s="56">
        <v>100</v>
      </c>
      <c r="U8" s="56">
        <v>200.94666666666637</v>
      </c>
      <c r="V8" s="56">
        <v>0</v>
      </c>
      <c r="W8" s="56">
        <v>171</v>
      </c>
      <c r="X8" s="56">
        <v>53.6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/>
      <c r="AF8" s="56"/>
      <c r="AG8" s="56"/>
      <c r="AH8" s="56"/>
      <c r="AI8" s="56"/>
      <c r="AJ8" s="57">
        <f t="shared" si="0"/>
        <v>5000</v>
      </c>
      <c r="AK8" s="57">
        <f t="shared" si="2"/>
        <v>2240.8416666666662</v>
      </c>
      <c r="AL8" s="58">
        <f t="shared" si="6"/>
        <v>44.816833333333328</v>
      </c>
      <c r="AM8" s="59">
        <f t="shared" si="3"/>
        <v>128.04809523809521</v>
      </c>
      <c r="AN8" s="12">
        <v>4</v>
      </c>
      <c r="AO8" s="52" t="s">
        <v>90</v>
      </c>
      <c r="AP8" s="53" t="s">
        <v>86</v>
      </c>
      <c r="AQ8" s="54">
        <v>250</v>
      </c>
      <c r="AR8" s="56">
        <v>288.92</v>
      </c>
      <c r="AS8" s="56">
        <v>276</v>
      </c>
      <c r="AT8" s="56">
        <v>205</v>
      </c>
      <c r="AU8" s="56">
        <v>574.4</v>
      </c>
      <c r="AV8" s="56">
        <v>120</v>
      </c>
      <c r="AW8" s="56">
        <v>297.92</v>
      </c>
      <c r="AX8" s="56">
        <v>308.39999999999998</v>
      </c>
      <c r="AY8" s="56">
        <v>212.8</v>
      </c>
      <c r="AZ8" s="56">
        <v>314</v>
      </c>
      <c r="BA8" s="56">
        <v>294</v>
      </c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57">
        <f t="shared" si="1"/>
        <v>2500</v>
      </c>
      <c r="BX8" s="57">
        <f t="shared" si="4"/>
        <v>2891.4400000000005</v>
      </c>
      <c r="BY8" s="58">
        <f t="shared" si="7"/>
        <v>115.65760000000002</v>
      </c>
      <c r="BZ8" s="59">
        <f t="shared" si="5"/>
        <v>330.45028571428577</v>
      </c>
      <c r="HG8" s="6">
        <f>[2]основа!AM8</f>
        <v>42368</v>
      </c>
    </row>
    <row r="9" spans="1:215" ht="15" customHeight="1" x14ac:dyDescent="0.2">
      <c r="A9" s="12">
        <v>5</v>
      </c>
      <c r="B9" s="52" t="s">
        <v>91</v>
      </c>
      <c r="C9" s="53" t="s">
        <v>86</v>
      </c>
      <c r="D9" s="54">
        <v>20</v>
      </c>
      <c r="E9" s="56">
        <v>50.833333333333336</v>
      </c>
      <c r="F9" s="56">
        <v>0</v>
      </c>
      <c r="G9" s="56">
        <v>0</v>
      </c>
      <c r="H9" s="56">
        <v>11</v>
      </c>
      <c r="I9" s="56">
        <v>0</v>
      </c>
      <c r="J9" s="56">
        <v>0</v>
      </c>
      <c r="K9" s="56">
        <v>28</v>
      </c>
      <c r="L9" s="56">
        <v>0</v>
      </c>
      <c r="M9" s="56">
        <v>0</v>
      </c>
      <c r="N9" s="56">
        <v>0</v>
      </c>
      <c r="O9" s="56">
        <v>50.833333333333336</v>
      </c>
      <c r="P9" s="56">
        <v>0</v>
      </c>
      <c r="Q9" s="56">
        <v>0</v>
      </c>
      <c r="R9" s="56">
        <v>11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28</v>
      </c>
      <c r="Y9" s="56">
        <v>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/>
      <c r="AF9" s="56"/>
      <c r="AG9" s="56"/>
      <c r="AH9" s="56"/>
      <c r="AI9" s="56"/>
      <c r="AJ9" s="57">
        <f t="shared" si="0"/>
        <v>400</v>
      </c>
      <c r="AK9" s="57">
        <f t="shared" si="2"/>
        <v>179.66666666666669</v>
      </c>
      <c r="AL9" s="58">
        <f t="shared" si="6"/>
        <v>44.916666666666671</v>
      </c>
      <c r="AM9" s="59">
        <f t="shared" si="3"/>
        <v>128.33333333333337</v>
      </c>
      <c r="AN9" s="12">
        <v>5</v>
      </c>
      <c r="AO9" s="52" t="s">
        <v>91</v>
      </c>
      <c r="AP9" s="53" t="s">
        <v>86</v>
      </c>
      <c r="AQ9" s="54">
        <v>20</v>
      </c>
      <c r="AR9" s="56">
        <v>0</v>
      </c>
      <c r="AS9" s="56">
        <v>0</v>
      </c>
      <c r="AT9" s="56">
        <v>0</v>
      </c>
      <c r="AU9" s="56">
        <v>0</v>
      </c>
      <c r="AV9" s="56">
        <v>61.2</v>
      </c>
      <c r="AW9" s="56">
        <v>102</v>
      </c>
      <c r="AX9" s="56">
        <v>0</v>
      </c>
      <c r="AY9" s="56">
        <v>0</v>
      </c>
      <c r="AZ9" s="56">
        <v>0</v>
      </c>
      <c r="BA9" s="56">
        <v>37.799999999999997</v>
      </c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57">
        <f t="shared" si="1"/>
        <v>200</v>
      </c>
      <c r="BX9" s="57">
        <f t="shared" si="4"/>
        <v>201</v>
      </c>
      <c r="BY9" s="58">
        <f t="shared" si="7"/>
        <v>100.5</v>
      </c>
      <c r="BZ9" s="59">
        <f t="shared" si="5"/>
        <v>287.14285714285711</v>
      </c>
      <c r="HG9" s="6">
        <f>[2]основа!AM9</f>
        <v>42368</v>
      </c>
    </row>
    <row r="10" spans="1:215" x14ac:dyDescent="0.2">
      <c r="A10" s="12">
        <v>6</v>
      </c>
      <c r="B10" s="52" t="s">
        <v>92</v>
      </c>
      <c r="C10" s="53" t="s">
        <v>86</v>
      </c>
      <c r="D10" s="54">
        <v>50</v>
      </c>
      <c r="E10" s="56">
        <v>16</v>
      </c>
      <c r="F10" s="56">
        <v>48.6</v>
      </c>
      <c r="G10" s="56">
        <v>28.1</v>
      </c>
      <c r="H10" s="56">
        <v>0</v>
      </c>
      <c r="I10" s="56">
        <v>5</v>
      </c>
      <c r="J10" s="56">
        <v>63</v>
      </c>
      <c r="K10" s="56">
        <v>0</v>
      </c>
      <c r="L10" s="56">
        <v>23.099999999999998</v>
      </c>
      <c r="M10" s="56">
        <v>0</v>
      </c>
      <c r="N10" s="56">
        <v>54</v>
      </c>
      <c r="O10" s="56">
        <v>0</v>
      </c>
      <c r="P10" s="56">
        <v>79</v>
      </c>
      <c r="Q10" s="56">
        <v>28.1</v>
      </c>
      <c r="R10" s="56">
        <v>0</v>
      </c>
      <c r="S10" s="56">
        <v>0</v>
      </c>
      <c r="T10" s="56">
        <v>39.25</v>
      </c>
      <c r="U10" s="56">
        <v>0</v>
      </c>
      <c r="V10" s="56">
        <v>23.099999999999998</v>
      </c>
      <c r="W10" s="56">
        <v>0</v>
      </c>
      <c r="X10" s="56">
        <v>54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/>
      <c r="AF10" s="56"/>
      <c r="AG10" s="56"/>
      <c r="AH10" s="56"/>
      <c r="AI10" s="56"/>
      <c r="AJ10" s="57">
        <f t="shared" si="0"/>
        <v>1000</v>
      </c>
      <c r="AK10" s="57">
        <f t="shared" si="2"/>
        <v>461.25</v>
      </c>
      <c r="AL10" s="58">
        <f t="shared" si="6"/>
        <v>46.125</v>
      </c>
      <c r="AM10" s="59">
        <f t="shared" si="3"/>
        <v>131.78571428571428</v>
      </c>
      <c r="AN10" s="12">
        <v>6</v>
      </c>
      <c r="AO10" s="52" t="s">
        <v>92</v>
      </c>
      <c r="AP10" s="53" t="s">
        <v>86</v>
      </c>
      <c r="AQ10" s="54">
        <v>50</v>
      </c>
      <c r="AR10" s="56">
        <v>105.60000000000001</v>
      </c>
      <c r="AS10" s="56">
        <v>62.5</v>
      </c>
      <c r="AT10" s="56">
        <v>137.6</v>
      </c>
      <c r="AU10" s="56">
        <v>62.5</v>
      </c>
      <c r="AV10" s="56">
        <v>78</v>
      </c>
      <c r="AW10" s="56">
        <v>51.25</v>
      </c>
      <c r="AX10" s="56">
        <v>13.2</v>
      </c>
      <c r="AY10" s="56">
        <v>130.9</v>
      </c>
      <c r="AZ10" s="56">
        <v>113</v>
      </c>
      <c r="BA10" s="56">
        <v>58.58</v>
      </c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57">
        <f t="shared" si="1"/>
        <v>500</v>
      </c>
      <c r="BX10" s="57">
        <f t="shared" si="4"/>
        <v>813.13000000000011</v>
      </c>
      <c r="BY10" s="58">
        <f t="shared" si="7"/>
        <v>162.62600000000003</v>
      </c>
      <c r="BZ10" s="59">
        <f t="shared" si="5"/>
        <v>464.6457142857144</v>
      </c>
      <c r="HG10" s="6">
        <f>[2]основа!AM10</f>
        <v>42368</v>
      </c>
    </row>
    <row r="11" spans="1:215" ht="25.5" x14ac:dyDescent="0.2">
      <c r="A11" s="12">
        <v>7</v>
      </c>
      <c r="B11" s="62" t="s">
        <v>93</v>
      </c>
      <c r="C11" s="53" t="s">
        <v>86</v>
      </c>
      <c r="D11" s="54">
        <v>20</v>
      </c>
      <c r="E11" s="56">
        <v>51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51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/>
      <c r="AF11" s="56"/>
      <c r="AG11" s="56"/>
      <c r="AH11" s="56"/>
      <c r="AI11" s="56"/>
      <c r="AJ11" s="57">
        <f t="shared" si="0"/>
        <v>400</v>
      </c>
      <c r="AK11" s="57">
        <f t="shared" si="2"/>
        <v>102</v>
      </c>
      <c r="AL11" s="58">
        <f t="shared" si="6"/>
        <v>25.5</v>
      </c>
      <c r="AM11" s="59">
        <f t="shared" si="3"/>
        <v>72.857142857142861</v>
      </c>
      <c r="AN11" s="12">
        <v>7</v>
      </c>
      <c r="AO11" s="61" t="s">
        <v>93</v>
      </c>
      <c r="AP11" s="53" t="s">
        <v>86</v>
      </c>
      <c r="AQ11" s="54">
        <v>20</v>
      </c>
      <c r="AR11" s="56">
        <v>0</v>
      </c>
      <c r="AS11" s="56">
        <v>68</v>
      </c>
      <c r="AT11" s="56">
        <v>0</v>
      </c>
      <c r="AU11" s="56">
        <v>0</v>
      </c>
      <c r="AV11" s="56">
        <v>85</v>
      </c>
      <c r="AW11" s="56">
        <v>0</v>
      </c>
      <c r="AX11" s="56">
        <v>0</v>
      </c>
      <c r="AY11" s="56">
        <v>0</v>
      </c>
      <c r="AZ11" s="56">
        <v>0</v>
      </c>
      <c r="BA11" s="56">
        <v>68</v>
      </c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57">
        <f t="shared" si="1"/>
        <v>200</v>
      </c>
      <c r="BX11" s="57">
        <f t="shared" si="4"/>
        <v>221</v>
      </c>
      <c r="BY11" s="58">
        <f t="shared" si="7"/>
        <v>110.5</v>
      </c>
      <c r="BZ11" s="59">
        <f t="shared" si="5"/>
        <v>315.71428571428572</v>
      </c>
      <c r="HG11" s="6">
        <f>[2]основа!AM11</f>
        <v>42368</v>
      </c>
    </row>
    <row r="12" spans="1:215" x14ac:dyDescent="0.2">
      <c r="A12" s="12">
        <v>8</v>
      </c>
      <c r="B12" s="52" t="s">
        <v>94</v>
      </c>
      <c r="C12" s="53" t="s">
        <v>95</v>
      </c>
      <c r="D12" s="54">
        <v>18</v>
      </c>
      <c r="E12" s="56">
        <v>0</v>
      </c>
      <c r="F12" s="56">
        <v>8</v>
      </c>
      <c r="G12" s="56">
        <v>0</v>
      </c>
      <c r="H12" s="56">
        <v>7.5</v>
      </c>
      <c r="I12" s="56">
        <v>4</v>
      </c>
      <c r="J12" s="56">
        <v>4</v>
      </c>
      <c r="K12" s="56">
        <v>6.3333333333333339</v>
      </c>
      <c r="L12" s="56">
        <v>0</v>
      </c>
      <c r="M12" s="56">
        <v>0</v>
      </c>
      <c r="N12" s="56">
        <v>11.6</v>
      </c>
      <c r="O12" s="56">
        <v>0</v>
      </c>
      <c r="P12" s="56">
        <v>7.6</v>
      </c>
      <c r="Q12" s="56">
        <v>0</v>
      </c>
      <c r="R12" s="56">
        <v>13</v>
      </c>
      <c r="S12" s="56">
        <v>5</v>
      </c>
      <c r="T12" s="56">
        <v>12.5</v>
      </c>
      <c r="U12" s="56">
        <v>9.6666666666666679</v>
      </c>
      <c r="V12" s="56">
        <v>0</v>
      </c>
      <c r="W12" s="56">
        <v>0</v>
      </c>
      <c r="X12" s="56">
        <v>6.6666666666666661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/>
      <c r="AF12" s="56"/>
      <c r="AG12" s="56"/>
      <c r="AH12" s="56"/>
      <c r="AI12" s="56"/>
      <c r="AJ12" s="57">
        <f t="shared" si="0"/>
        <v>360</v>
      </c>
      <c r="AK12" s="57">
        <f t="shared" si="2"/>
        <v>95.866666666666674</v>
      </c>
      <c r="AL12" s="58">
        <f t="shared" si="6"/>
        <v>26.629629629629633</v>
      </c>
      <c r="AM12" s="59">
        <f t="shared" si="3"/>
        <v>76.084656084656089</v>
      </c>
      <c r="AN12" s="12">
        <v>8</v>
      </c>
      <c r="AO12" s="52" t="s">
        <v>94</v>
      </c>
      <c r="AP12" s="53" t="s">
        <v>95</v>
      </c>
      <c r="AQ12" s="54">
        <v>18</v>
      </c>
      <c r="AR12" s="56">
        <v>21.04</v>
      </c>
      <c r="AS12" s="56">
        <v>36.74</v>
      </c>
      <c r="AT12" s="56">
        <v>13.04</v>
      </c>
      <c r="AU12" s="56">
        <v>17.52</v>
      </c>
      <c r="AV12" s="56">
        <v>27</v>
      </c>
      <c r="AW12" s="56">
        <v>14.739999999999998</v>
      </c>
      <c r="AX12" s="56">
        <v>38.04</v>
      </c>
      <c r="AY12" s="56">
        <v>13.440000000000001</v>
      </c>
      <c r="AZ12" s="56">
        <v>28.156666666666666</v>
      </c>
      <c r="BA12" s="56">
        <v>7</v>
      </c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57">
        <f t="shared" si="1"/>
        <v>180</v>
      </c>
      <c r="BX12" s="57">
        <f t="shared" si="4"/>
        <v>216.71666666666664</v>
      </c>
      <c r="BY12" s="58">
        <f t="shared" si="7"/>
        <v>120.39814814814814</v>
      </c>
      <c r="BZ12" s="59">
        <f t="shared" si="5"/>
        <v>343.99470899470896</v>
      </c>
      <c r="HG12" s="6">
        <f>[2]основа!AM12</f>
        <v>42368</v>
      </c>
    </row>
    <row r="13" spans="1:215" x14ac:dyDescent="0.2">
      <c r="A13" s="12">
        <v>9</v>
      </c>
      <c r="B13" s="52" t="s">
        <v>75</v>
      </c>
      <c r="C13" s="53" t="s">
        <v>86</v>
      </c>
      <c r="D13" s="54">
        <v>35</v>
      </c>
      <c r="E13" s="56">
        <v>14.5</v>
      </c>
      <c r="F13" s="56">
        <v>5</v>
      </c>
      <c r="G13" s="56">
        <v>12.5</v>
      </c>
      <c r="H13" s="56">
        <v>8</v>
      </c>
      <c r="I13" s="56">
        <v>12.5</v>
      </c>
      <c r="J13" s="56">
        <v>12</v>
      </c>
      <c r="K13" s="56">
        <v>5</v>
      </c>
      <c r="L13" s="56">
        <v>35</v>
      </c>
      <c r="M13" s="56">
        <v>15.5</v>
      </c>
      <c r="N13" s="56">
        <v>13.212</v>
      </c>
      <c r="O13" s="56">
        <v>14.5</v>
      </c>
      <c r="P13" s="56">
        <v>17.600000000000001</v>
      </c>
      <c r="Q13" s="56">
        <v>12.5</v>
      </c>
      <c r="R13" s="56">
        <v>5</v>
      </c>
      <c r="S13" s="56">
        <v>12.5</v>
      </c>
      <c r="T13" s="56">
        <v>5</v>
      </c>
      <c r="U13" s="56">
        <v>7</v>
      </c>
      <c r="V13" s="56">
        <v>35</v>
      </c>
      <c r="W13" s="56">
        <v>17.5</v>
      </c>
      <c r="X13" s="56">
        <v>12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/>
      <c r="AF13" s="56"/>
      <c r="AG13" s="56"/>
      <c r="AH13" s="56"/>
      <c r="AI13" s="56"/>
      <c r="AJ13" s="57">
        <f t="shared" si="0"/>
        <v>700</v>
      </c>
      <c r="AK13" s="57">
        <f t="shared" si="2"/>
        <v>271.81200000000001</v>
      </c>
      <c r="AL13" s="58">
        <f t="shared" si="6"/>
        <v>38.830285714285715</v>
      </c>
      <c r="AM13" s="59">
        <f t="shared" si="3"/>
        <v>110.94367346938776</v>
      </c>
      <c r="AN13" s="12">
        <v>9</v>
      </c>
      <c r="AO13" s="52" t="s">
        <v>75</v>
      </c>
      <c r="AP13" s="53" t="s">
        <v>86</v>
      </c>
      <c r="AQ13" s="54">
        <v>35</v>
      </c>
      <c r="AR13" s="56">
        <v>53.45</v>
      </c>
      <c r="AS13" s="56">
        <v>49.02</v>
      </c>
      <c r="AT13" s="56">
        <v>54.019999999999996</v>
      </c>
      <c r="AU13" s="56">
        <v>29.2</v>
      </c>
      <c r="AV13" s="56">
        <v>63.02</v>
      </c>
      <c r="AW13" s="56">
        <v>55.82</v>
      </c>
      <c r="AX13" s="56">
        <v>40.620000000000005</v>
      </c>
      <c r="AY13" s="56">
        <v>41.85</v>
      </c>
      <c r="AZ13" s="56">
        <v>52.52</v>
      </c>
      <c r="BA13" s="56">
        <v>70.11</v>
      </c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57">
        <f t="shared" si="1"/>
        <v>350</v>
      </c>
      <c r="BX13" s="57">
        <f t="shared" si="4"/>
        <v>509.63000000000005</v>
      </c>
      <c r="BY13" s="58">
        <f t="shared" si="7"/>
        <v>145.60857142857145</v>
      </c>
      <c r="BZ13" s="59">
        <f t="shared" si="5"/>
        <v>416.02448979591844</v>
      </c>
      <c r="HG13" s="6">
        <f>[2]основа!AM13</f>
        <v>42368</v>
      </c>
    </row>
    <row r="14" spans="1:215" x14ac:dyDescent="0.2">
      <c r="A14" s="12">
        <v>10</v>
      </c>
      <c r="B14" s="52" t="s">
        <v>96</v>
      </c>
      <c r="C14" s="53" t="s">
        <v>86</v>
      </c>
      <c r="D14" s="54">
        <v>80</v>
      </c>
      <c r="E14" s="56">
        <v>0</v>
      </c>
      <c r="F14" s="56">
        <v>0</v>
      </c>
      <c r="G14" s="56">
        <v>0</v>
      </c>
      <c r="H14" s="56">
        <v>0</v>
      </c>
      <c r="I14" s="56">
        <v>86.4</v>
      </c>
      <c r="J14" s="56">
        <v>0</v>
      </c>
      <c r="K14" s="56">
        <v>0</v>
      </c>
      <c r="L14" s="56">
        <v>0</v>
      </c>
      <c r="M14" s="56">
        <v>0</v>
      </c>
      <c r="N14" s="56">
        <v>108</v>
      </c>
      <c r="O14" s="56">
        <v>0</v>
      </c>
      <c r="P14" s="56">
        <v>0</v>
      </c>
      <c r="Q14" s="56">
        <v>0</v>
      </c>
      <c r="R14" s="56">
        <v>0</v>
      </c>
      <c r="S14" s="56">
        <v>68</v>
      </c>
      <c r="T14" s="56">
        <v>0</v>
      </c>
      <c r="U14" s="56">
        <v>0</v>
      </c>
      <c r="V14" s="56">
        <v>0</v>
      </c>
      <c r="W14" s="56">
        <v>0</v>
      </c>
      <c r="X14" s="56">
        <v>72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/>
      <c r="AF14" s="56"/>
      <c r="AG14" s="56"/>
      <c r="AH14" s="56"/>
      <c r="AI14" s="56"/>
      <c r="AJ14" s="57">
        <f t="shared" si="0"/>
        <v>1600</v>
      </c>
      <c r="AK14" s="57">
        <f t="shared" si="2"/>
        <v>334.4</v>
      </c>
      <c r="AL14" s="58">
        <f t="shared" si="6"/>
        <v>20.9</v>
      </c>
      <c r="AM14" s="59">
        <f t="shared" si="3"/>
        <v>59.714285714285715</v>
      </c>
      <c r="AN14" s="12">
        <v>10</v>
      </c>
      <c r="AO14" s="52" t="s">
        <v>96</v>
      </c>
      <c r="AP14" s="53" t="s">
        <v>86</v>
      </c>
      <c r="AQ14" s="54">
        <v>80</v>
      </c>
      <c r="AR14" s="56">
        <v>0</v>
      </c>
      <c r="AS14" s="56">
        <v>164</v>
      </c>
      <c r="AT14" s="56">
        <v>0</v>
      </c>
      <c r="AU14" s="56">
        <v>164</v>
      </c>
      <c r="AV14" s="56">
        <v>47</v>
      </c>
      <c r="AW14" s="56">
        <v>0</v>
      </c>
      <c r="AX14" s="56">
        <v>164</v>
      </c>
      <c r="AY14" s="56">
        <v>0</v>
      </c>
      <c r="AZ14" s="56">
        <v>0</v>
      </c>
      <c r="BA14" s="56">
        <v>164</v>
      </c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57">
        <f t="shared" si="1"/>
        <v>800</v>
      </c>
      <c r="BX14" s="57">
        <f t="shared" si="4"/>
        <v>703</v>
      </c>
      <c r="BY14" s="58">
        <f t="shared" si="7"/>
        <v>87.875</v>
      </c>
      <c r="BZ14" s="59">
        <f t="shared" si="5"/>
        <v>251.07142857142858</v>
      </c>
      <c r="HG14" s="6">
        <f>[2]основа!AM14</f>
        <v>42368</v>
      </c>
    </row>
    <row r="15" spans="1:215" ht="16.5" customHeight="1" x14ac:dyDescent="0.2">
      <c r="A15" s="12">
        <v>11</v>
      </c>
      <c r="B15" s="52" t="s">
        <v>97</v>
      </c>
      <c r="C15" s="53" t="s">
        <v>95</v>
      </c>
      <c r="D15" s="54">
        <v>480</v>
      </c>
      <c r="E15" s="56">
        <v>0</v>
      </c>
      <c r="F15" s="56">
        <v>0</v>
      </c>
      <c r="G15" s="56">
        <v>79.5</v>
      </c>
      <c r="H15" s="56">
        <v>0</v>
      </c>
      <c r="I15" s="56">
        <v>23.7</v>
      </c>
      <c r="J15" s="56">
        <v>0</v>
      </c>
      <c r="K15" s="56">
        <v>0</v>
      </c>
      <c r="L15" s="56">
        <v>155</v>
      </c>
      <c r="M15" s="56">
        <v>23.7</v>
      </c>
      <c r="N15" s="56">
        <v>0</v>
      </c>
      <c r="O15" s="56">
        <v>0</v>
      </c>
      <c r="P15" s="56">
        <v>0</v>
      </c>
      <c r="Q15" s="56">
        <v>79.5</v>
      </c>
      <c r="R15" s="56">
        <v>0</v>
      </c>
      <c r="S15" s="56">
        <v>27.7</v>
      </c>
      <c r="T15" s="56">
        <v>0</v>
      </c>
      <c r="U15" s="56">
        <v>0</v>
      </c>
      <c r="V15" s="56">
        <v>155</v>
      </c>
      <c r="W15" s="56">
        <v>35.700000000000003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/>
      <c r="AF15" s="56"/>
      <c r="AG15" s="56"/>
      <c r="AH15" s="56"/>
      <c r="AI15" s="56"/>
      <c r="AJ15" s="57">
        <f>D15*AJ$2</f>
        <v>9600</v>
      </c>
      <c r="AK15" s="57">
        <f t="shared" si="2"/>
        <v>579.79999999999995</v>
      </c>
      <c r="AL15" s="58">
        <f t="shared" si="6"/>
        <v>6.0395833333333329</v>
      </c>
      <c r="AM15" s="59">
        <f t="shared" si="3"/>
        <v>17.25595238095238</v>
      </c>
      <c r="AN15" s="12">
        <v>11</v>
      </c>
      <c r="AO15" s="61" t="s">
        <v>304</v>
      </c>
      <c r="AP15" s="53" t="s">
        <v>95</v>
      </c>
      <c r="AQ15" s="54">
        <v>300</v>
      </c>
      <c r="AR15" s="56">
        <f>494.8-206</f>
        <v>288.8</v>
      </c>
      <c r="AS15" s="56">
        <f>419.6-206</f>
        <v>213.60000000000002</v>
      </c>
      <c r="AT15" s="56">
        <f>619.8-206</f>
        <v>413.79999999999995</v>
      </c>
      <c r="AU15" s="56">
        <f>369.6-206</f>
        <v>163.60000000000002</v>
      </c>
      <c r="AV15" s="56">
        <f>628-206</f>
        <v>422</v>
      </c>
      <c r="AW15" s="56">
        <f>459.566666666667-206</f>
        <v>253.566666666667</v>
      </c>
      <c r="AX15" s="56">
        <f>448.6-206</f>
        <v>242.60000000000002</v>
      </c>
      <c r="AY15" s="56">
        <f>415.6-206</f>
        <v>209.60000000000002</v>
      </c>
      <c r="AZ15" s="56">
        <f>538.5-206</f>
        <v>332.5</v>
      </c>
      <c r="BA15" s="56">
        <f>490.4-206</f>
        <v>284.39999999999998</v>
      </c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57">
        <f>AQ15*BW$2</f>
        <v>3000</v>
      </c>
      <c r="BX15" s="57">
        <f t="shared" si="4"/>
        <v>2824.4666666666672</v>
      </c>
      <c r="BY15" s="58">
        <f t="shared" si="7"/>
        <v>94.148888888888919</v>
      </c>
      <c r="BZ15" s="59">
        <f t="shared" si="5"/>
        <v>268.99682539682544</v>
      </c>
      <c r="HG15" s="6">
        <f>[2]основа!AM15</f>
        <v>42368</v>
      </c>
    </row>
    <row r="16" spans="1:215" x14ac:dyDescent="0.2">
      <c r="A16" s="12">
        <v>12</v>
      </c>
      <c r="B16" s="52" t="s">
        <v>98</v>
      </c>
      <c r="C16" s="53" t="s">
        <v>86</v>
      </c>
      <c r="D16" s="54">
        <v>20</v>
      </c>
      <c r="E16" s="56">
        <v>0</v>
      </c>
      <c r="F16" s="56">
        <v>0</v>
      </c>
      <c r="G16" s="56">
        <v>0</v>
      </c>
      <c r="H16" s="56">
        <v>10.3</v>
      </c>
      <c r="I16" s="56">
        <v>5.6</v>
      </c>
      <c r="J16" s="56">
        <v>7</v>
      </c>
      <c r="K16" s="56">
        <v>30.333333333333332</v>
      </c>
      <c r="L16" s="56">
        <v>0</v>
      </c>
      <c r="M16" s="56">
        <v>21</v>
      </c>
      <c r="N16" s="56">
        <v>39.012</v>
      </c>
      <c r="O16" s="56">
        <v>0</v>
      </c>
      <c r="P16" s="56">
        <v>47.53</v>
      </c>
      <c r="Q16" s="56">
        <v>0</v>
      </c>
      <c r="R16" s="56">
        <v>5</v>
      </c>
      <c r="S16" s="56">
        <v>0</v>
      </c>
      <c r="T16" s="56">
        <v>2</v>
      </c>
      <c r="U16" s="56">
        <v>54.400000000000006</v>
      </c>
      <c r="V16" s="56">
        <v>0</v>
      </c>
      <c r="W16" s="56">
        <v>20.7</v>
      </c>
      <c r="X16" s="56">
        <v>25.333333333333332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/>
      <c r="AF16" s="56"/>
      <c r="AG16" s="56"/>
      <c r="AH16" s="56"/>
      <c r="AI16" s="56"/>
      <c r="AJ16" s="57">
        <f t="shared" ref="AJ16:AJ34" si="8">D16*AJ$2</f>
        <v>400</v>
      </c>
      <c r="AK16" s="57">
        <f t="shared" si="2"/>
        <v>268.20866666666666</v>
      </c>
      <c r="AL16" s="58">
        <f t="shared" si="6"/>
        <v>67.052166666666665</v>
      </c>
      <c r="AM16" s="59">
        <f t="shared" si="3"/>
        <v>191.57761904761904</v>
      </c>
      <c r="AN16" s="12">
        <v>12</v>
      </c>
      <c r="AO16" s="52" t="s">
        <v>98</v>
      </c>
      <c r="AP16" s="53" t="s">
        <v>86</v>
      </c>
      <c r="AQ16" s="54">
        <v>20</v>
      </c>
      <c r="AR16" s="56">
        <v>74.149999999999991</v>
      </c>
      <c r="AS16" s="56">
        <v>63.7</v>
      </c>
      <c r="AT16" s="56">
        <v>88.02</v>
      </c>
      <c r="AU16" s="56">
        <v>74.08</v>
      </c>
      <c r="AV16" s="56">
        <v>143.85000000000002</v>
      </c>
      <c r="AW16" s="56">
        <v>123.7</v>
      </c>
      <c r="AX16" s="56">
        <v>70.42</v>
      </c>
      <c r="AY16" s="56">
        <v>131.59</v>
      </c>
      <c r="AZ16" s="56">
        <v>126.51666666666668</v>
      </c>
      <c r="BA16" s="56">
        <v>69.02</v>
      </c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57">
        <f t="shared" ref="BW16:BW34" si="9">AQ16*BW$2</f>
        <v>200</v>
      </c>
      <c r="BX16" s="57">
        <f t="shared" si="4"/>
        <v>965.04666666666662</v>
      </c>
      <c r="BY16" s="58">
        <f t="shared" si="7"/>
        <v>482.52333333333331</v>
      </c>
      <c r="BZ16" s="59">
        <f t="shared" si="5"/>
        <v>1378.6380952380953</v>
      </c>
      <c r="HG16" s="6">
        <f>[2]основа!AM16</f>
        <v>42368</v>
      </c>
    </row>
    <row r="17" spans="1:215" x14ac:dyDescent="0.2">
      <c r="A17" s="12">
        <v>13</v>
      </c>
      <c r="B17" s="63" t="s">
        <v>99</v>
      </c>
      <c r="C17" s="53" t="s">
        <v>86</v>
      </c>
      <c r="D17" s="54">
        <v>12</v>
      </c>
      <c r="E17" s="56">
        <v>0</v>
      </c>
      <c r="F17" s="56">
        <v>0</v>
      </c>
      <c r="G17" s="56">
        <v>17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17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/>
      <c r="AF17" s="56"/>
      <c r="AG17" s="56"/>
      <c r="AH17" s="56"/>
      <c r="AI17" s="56"/>
      <c r="AJ17" s="57">
        <f t="shared" si="8"/>
        <v>240</v>
      </c>
      <c r="AK17" s="57">
        <f t="shared" si="2"/>
        <v>34</v>
      </c>
      <c r="AL17" s="58">
        <f t="shared" si="6"/>
        <v>14.166666666666666</v>
      </c>
      <c r="AM17" s="59">
        <f t="shared" si="3"/>
        <v>40.476190476190474</v>
      </c>
      <c r="AN17" s="12">
        <v>13</v>
      </c>
      <c r="AO17" s="63" t="s">
        <v>99</v>
      </c>
      <c r="AP17" s="53" t="s">
        <v>86</v>
      </c>
      <c r="AQ17" s="54">
        <v>12</v>
      </c>
      <c r="AR17" s="56">
        <v>0</v>
      </c>
      <c r="AS17" s="56">
        <v>22</v>
      </c>
      <c r="AT17" s="56">
        <v>0</v>
      </c>
      <c r="AU17" s="56">
        <v>22</v>
      </c>
      <c r="AV17" s="56">
        <v>0</v>
      </c>
      <c r="AW17" s="56">
        <v>22</v>
      </c>
      <c r="AX17" s="56">
        <v>0</v>
      </c>
      <c r="AY17" s="56">
        <v>22</v>
      </c>
      <c r="AZ17" s="56">
        <v>20</v>
      </c>
      <c r="BA17" s="56">
        <v>22</v>
      </c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57">
        <f t="shared" si="9"/>
        <v>120</v>
      </c>
      <c r="BX17" s="57">
        <f t="shared" si="4"/>
        <v>130</v>
      </c>
      <c r="BY17" s="58">
        <f t="shared" si="7"/>
        <v>108.33333333333333</v>
      </c>
      <c r="BZ17" s="59">
        <f t="shared" si="5"/>
        <v>309.52380952380952</v>
      </c>
      <c r="HG17" s="6">
        <f>[2]основа!AM17</f>
        <v>42368</v>
      </c>
    </row>
    <row r="18" spans="1:215" x14ac:dyDescent="0.2">
      <c r="A18" s="12">
        <v>14</v>
      </c>
      <c r="B18" s="52" t="s">
        <v>100</v>
      </c>
      <c r="C18" s="53" t="s">
        <v>86</v>
      </c>
      <c r="D18" s="54">
        <v>45</v>
      </c>
      <c r="E18" s="56">
        <v>18</v>
      </c>
      <c r="F18" s="56">
        <v>15</v>
      </c>
      <c r="G18" s="56">
        <v>30</v>
      </c>
      <c r="H18" s="56">
        <v>16.2</v>
      </c>
      <c r="I18" s="56">
        <v>15</v>
      </c>
      <c r="J18" s="56">
        <v>15.5</v>
      </c>
      <c r="K18" s="56">
        <v>18.733333333333331</v>
      </c>
      <c r="L18" s="56">
        <v>25</v>
      </c>
      <c r="M18" s="56">
        <v>24.5</v>
      </c>
      <c r="N18" s="56">
        <v>18</v>
      </c>
      <c r="O18" s="56">
        <v>0</v>
      </c>
      <c r="P18" s="56">
        <v>23.520000000000003</v>
      </c>
      <c r="Q18" s="56">
        <v>30</v>
      </c>
      <c r="R18" s="56">
        <v>15</v>
      </c>
      <c r="S18" s="56">
        <v>16.28</v>
      </c>
      <c r="T18" s="56">
        <v>33.5</v>
      </c>
      <c r="U18" s="56">
        <v>20.399999999999999</v>
      </c>
      <c r="V18" s="56">
        <v>25</v>
      </c>
      <c r="W18" s="56">
        <v>24.5</v>
      </c>
      <c r="X18" s="56">
        <v>16.333333333333332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/>
      <c r="AF18" s="56"/>
      <c r="AG18" s="56"/>
      <c r="AH18" s="56"/>
      <c r="AI18" s="56"/>
      <c r="AJ18" s="57">
        <f t="shared" si="8"/>
        <v>900</v>
      </c>
      <c r="AK18" s="57">
        <f t="shared" si="2"/>
        <v>400.46666666666664</v>
      </c>
      <c r="AL18" s="58">
        <f t="shared" si="6"/>
        <v>44.496296296296293</v>
      </c>
      <c r="AM18" s="59">
        <f t="shared" si="3"/>
        <v>127.13227513227513</v>
      </c>
      <c r="AN18" s="12">
        <v>14</v>
      </c>
      <c r="AO18" s="52" t="s">
        <v>100</v>
      </c>
      <c r="AP18" s="53" t="s">
        <v>86</v>
      </c>
      <c r="AQ18" s="54">
        <v>45</v>
      </c>
      <c r="AR18" s="56">
        <v>91.000000000000014</v>
      </c>
      <c r="AS18" s="56">
        <v>91.3</v>
      </c>
      <c r="AT18" s="56">
        <v>85.4</v>
      </c>
      <c r="AU18" s="56">
        <v>69.900000000000006</v>
      </c>
      <c r="AV18" s="56">
        <v>73.09</v>
      </c>
      <c r="AW18" s="56">
        <v>112.1</v>
      </c>
      <c r="AX18" s="56">
        <v>98.2</v>
      </c>
      <c r="AY18" s="56">
        <v>79.2</v>
      </c>
      <c r="AZ18" s="56">
        <v>78.233333333333334</v>
      </c>
      <c r="BA18" s="56">
        <v>88.08</v>
      </c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57">
        <f t="shared" si="9"/>
        <v>450</v>
      </c>
      <c r="BX18" s="57">
        <f t="shared" si="4"/>
        <v>866.50333333333356</v>
      </c>
      <c r="BY18" s="58">
        <f t="shared" si="7"/>
        <v>192.55629629629635</v>
      </c>
      <c r="BZ18" s="59">
        <f t="shared" si="5"/>
        <v>550.16084656084672</v>
      </c>
      <c r="HG18" s="6">
        <f>[2]основа!AM18</f>
        <v>42368</v>
      </c>
    </row>
    <row r="19" spans="1:215" ht="12.75" customHeight="1" x14ac:dyDescent="0.2">
      <c r="A19" s="12">
        <v>15</v>
      </c>
      <c r="B19" s="52" t="s">
        <v>101</v>
      </c>
      <c r="C19" s="53" t="s">
        <v>86</v>
      </c>
      <c r="D19" s="54">
        <v>20</v>
      </c>
      <c r="E19" s="56">
        <v>0</v>
      </c>
      <c r="F19" s="56">
        <v>15</v>
      </c>
      <c r="G19" s="56">
        <v>0</v>
      </c>
      <c r="H19" s="56">
        <v>0</v>
      </c>
      <c r="I19" s="56">
        <v>15</v>
      </c>
      <c r="J19" s="56">
        <v>0</v>
      </c>
      <c r="K19" s="56">
        <v>0</v>
      </c>
      <c r="L19" s="56">
        <v>0</v>
      </c>
      <c r="M19" s="56">
        <v>0</v>
      </c>
      <c r="N19" s="56">
        <v>15</v>
      </c>
      <c r="O19" s="56">
        <v>0</v>
      </c>
      <c r="P19" s="56">
        <v>0</v>
      </c>
      <c r="Q19" s="56">
        <v>0</v>
      </c>
      <c r="R19" s="56">
        <v>0</v>
      </c>
      <c r="S19" s="56">
        <v>15</v>
      </c>
      <c r="T19" s="56">
        <v>0</v>
      </c>
      <c r="U19" s="56">
        <v>15</v>
      </c>
      <c r="V19" s="56">
        <v>0</v>
      </c>
      <c r="W19" s="56">
        <v>0</v>
      </c>
      <c r="X19" s="56">
        <v>15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/>
      <c r="AF19" s="56"/>
      <c r="AG19" s="56"/>
      <c r="AH19" s="56"/>
      <c r="AI19" s="56"/>
      <c r="AJ19" s="57">
        <f t="shared" si="8"/>
        <v>400</v>
      </c>
      <c r="AK19" s="57">
        <f t="shared" si="2"/>
        <v>90</v>
      </c>
      <c r="AL19" s="58">
        <f t="shared" si="6"/>
        <v>22.5</v>
      </c>
      <c r="AM19" s="59">
        <f t="shared" si="3"/>
        <v>64.285714285714278</v>
      </c>
      <c r="AN19" s="12">
        <v>15</v>
      </c>
      <c r="AO19" s="52" t="s">
        <v>101</v>
      </c>
      <c r="AP19" s="53" t="s">
        <v>86</v>
      </c>
      <c r="AQ19" s="54">
        <v>20</v>
      </c>
      <c r="AR19" s="56">
        <v>20</v>
      </c>
      <c r="AS19" s="56">
        <v>20</v>
      </c>
      <c r="AT19" s="56">
        <v>20</v>
      </c>
      <c r="AU19" s="56">
        <v>20</v>
      </c>
      <c r="AV19" s="56">
        <v>23.58</v>
      </c>
      <c r="AW19" s="56">
        <v>20</v>
      </c>
      <c r="AX19" s="56">
        <v>20</v>
      </c>
      <c r="AY19" s="56">
        <v>20</v>
      </c>
      <c r="AZ19" s="56">
        <v>20</v>
      </c>
      <c r="BA19" s="56">
        <v>20</v>
      </c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57">
        <f t="shared" si="9"/>
        <v>200</v>
      </c>
      <c r="BX19" s="57">
        <f t="shared" si="4"/>
        <v>203.57999999999998</v>
      </c>
      <c r="BY19" s="58">
        <f t="shared" si="7"/>
        <v>101.79</v>
      </c>
      <c r="BZ19" s="59">
        <f t="shared" si="5"/>
        <v>290.82857142857142</v>
      </c>
      <c r="HG19" s="6">
        <f>[2]основа!AM19</f>
        <v>42368</v>
      </c>
    </row>
    <row r="20" spans="1:215" x14ac:dyDescent="0.2">
      <c r="A20" s="12">
        <v>16</v>
      </c>
      <c r="B20" s="52" t="s">
        <v>102</v>
      </c>
      <c r="C20" s="53" t="s">
        <v>86</v>
      </c>
      <c r="D20" s="54">
        <v>10</v>
      </c>
      <c r="E20" s="56">
        <v>0</v>
      </c>
      <c r="F20" s="56">
        <v>10</v>
      </c>
      <c r="G20" s="56">
        <v>2.625</v>
      </c>
      <c r="H20" s="56">
        <v>10</v>
      </c>
      <c r="I20" s="56">
        <v>0</v>
      </c>
      <c r="J20" s="56">
        <v>10</v>
      </c>
      <c r="K20" s="56">
        <v>10</v>
      </c>
      <c r="L20" s="56">
        <v>0</v>
      </c>
      <c r="M20" s="56">
        <v>0</v>
      </c>
      <c r="N20" s="56">
        <v>10</v>
      </c>
      <c r="O20" s="56">
        <v>10</v>
      </c>
      <c r="P20" s="56">
        <v>10</v>
      </c>
      <c r="Q20" s="56">
        <v>2.625</v>
      </c>
      <c r="R20" s="56">
        <v>10</v>
      </c>
      <c r="S20" s="56">
        <v>10</v>
      </c>
      <c r="T20" s="56">
        <v>10</v>
      </c>
      <c r="U20" s="56">
        <v>10</v>
      </c>
      <c r="V20" s="56">
        <v>0</v>
      </c>
      <c r="W20" s="56">
        <v>0</v>
      </c>
      <c r="X20" s="56">
        <v>10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/>
      <c r="AF20" s="56"/>
      <c r="AG20" s="56"/>
      <c r="AH20" s="56"/>
      <c r="AI20" s="56"/>
      <c r="AJ20" s="57">
        <f>D20*AJ$2</f>
        <v>200</v>
      </c>
      <c r="AK20" s="57">
        <f t="shared" si="2"/>
        <v>125.25</v>
      </c>
      <c r="AL20" s="58">
        <f t="shared" si="6"/>
        <v>62.625</v>
      </c>
      <c r="AM20" s="59">
        <f t="shared" si="3"/>
        <v>178.92857142857144</v>
      </c>
      <c r="AN20" s="12">
        <v>16</v>
      </c>
      <c r="AO20" s="52" t="s">
        <v>102</v>
      </c>
      <c r="AP20" s="53" t="s">
        <v>86</v>
      </c>
      <c r="AQ20" s="54">
        <v>10</v>
      </c>
      <c r="AR20" s="56">
        <v>16.600000000000001</v>
      </c>
      <c r="AS20" s="56">
        <v>34</v>
      </c>
      <c r="AT20" s="56">
        <v>10</v>
      </c>
      <c r="AU20" s="56">
        <v>0</v>
      </c>
      <c r="AV20" s="56">
        <v>0</v>
      </c>
      <c r="AW20" s="56">
        <v>10</v>
      </c>
      <c r="AX20" s="56">
        <v>16.600000000000001</v>
      </c>
      <c r="AY20" s="56">
        <v>0</v>
      </c>
      <c r="AZ20" s="56">
        <v>10</v>
      </c>
      <c r="BA20" s="56">
        <v>34.29</v>
      </c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57">
        <f t="shared" si="9"/>
        <v>100</v>
      </c>
      <c r="BX20" s="57">
        <f t="shared" si="4"/>
        <v>131.48999999999998</v>
      </c>
      <c r="BY20" s="58">
        <f t="shared" si="7"/>
        <v>131.48999999999998</v>
      </c>
      <c r="BZ20" s="59">
        <f t="shared" si="5"/>
        <v>375.68571428571425</v>
      </c>
      <c r="HG20" s="6">
        <f>[2]основа!AM20</f>
        <v>42368</v>
      </c>
    </row>
    <row r="21" spans="1:215" x14ac:dyDescent="0.2">
      <c r="A21" s="12">
        <v>17</v>
      </c>
      <c r="B21" s="52" t="s">
        <v>103</v>
      </c>
      <c r="C21" s="53" t="s">
        <v>86</v>
      </c>
      <c r="D21" s="54">
        <v>60</v>
      </c>
      <c r="E21" s="56">
        <v>0</v>
      </c>
      <c r="F21" s="56">
        <v>0</v>
      </c>
      <c r="G21" s="56">
        <v>70.5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70.5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/>
      <c r="AF21" s="56"/>
      <c r="AG21" s="56"/>
      <c r="AH21" s="56"/>
      <c r="AI21" s="56"/>
      <c r="AJ21" s="57">
        <f t="shared" si="8"/>
        <v>1200</v>
      </c>
      <c r="AK21" s="57">
        <f t="shared" si="2"/>
        <v>141</v>
      </c>
      <c r="AL21" s="58">
        <f t="shared" si="6"/>
        <v>11.75</v>
      </c>
      <c r="AM21" s="59">
        <f t="shared" si="3"/>
        <v>33.571428571428577</v>
      </c>
      <c r="AN21" s="12">
        <v>17</v>
      </c>
      <c r="AO21" s="52" t="s">
        <v>103</v>
      </c>
      <c r="AP21" s="53" t="s">
        <v>86</v>
      </c>
      <c r="AQ21" s="54">
        <v>60</v>
      </c>
      <c r="AR21" s="56">
        <v>188</v>
      </c>
      <c r="AS21" s="56">
        <v>0</v>
      </c>
      <c r="AT21" s="56">
        <v>152</v>
      </c>
      <c r="AU21" s="56">
        <v>0</v>
      </c>
      <c r="AV21" s="56">
        <v>0</v>
      </c>
      <c r="AW21" s="56">
        <v>0</v>
      </c>
      <c r="AX21" s="56">
        <v>188</v>
      </c>
      <c r="AY21" s="56">
        <v>0</v>
      </c>
      <c r="AZ21" s="56">
        <v>0</v>
      </c>
      <c r="BA21" s="56">
        <v>122.2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57">
        <f t="shared" si="9"/>
        <v>600</v>
      </c>
      <c r="BX21" s="57">
        <f t="shared" si="4"/>
        <v>650.20000000000005</v>
      </c>
      <c r="BY21" s="58">
        <f t="shared" si="7"/>
        <v>108.36666666666667</v>
      </c>
      <c r="BZ21" s="59">
        <f t="shared" si="5"/>
        <v>309.61904761904765</v>
      </c>
      <c r="HG21" s="6">
        <f>[2]основа!AM21</f>
        <v>42368</v>
      </c>
    </row>
    <row r="22" spans="1:215" x14ac:dyDescent="0.2">
      <c r="A22" s="12">
        <v>18</v>
      </c>
      <c r="B22" s="52" t="s">
        <v>73</v>
      </c>
      <c r="C22" s="53" t="s">
        <v>86</v>
      </c>
      <c r="D22" s="54">
        <v>200</v>
      </c>
      <c r="E22" s="56">
        <v>40</v>
      </c>
      <c r="F22" s="56">
        <v>40</v>
      </c>
      <c r="G22" s="56">
        <v>40</v>
      </c>
      <c r="H22" s="56">
        <v>46</v>
      </c>
      <c r="I22" s="56">
        <v>40</v>
      </c>
      <c r="J22" s="56">
        <v>40</v>
      </c>
      <c r="K22" s="56">
        <v>40</v>
      </c>
      <c r="L22" s="56">
        <v>40</v>
      </c>
      <c r="M22" s="56">
        <v>40</v>
      </c>
      <c r="N22" s="56">
        <v>40</v>
      </c>
      <c r="O22" s="56">
        <v>40</v>
      </c>
      <c r="P22" s="56">
        <v>40</v>
      </c>
      <c r="Q22" s="56">
        <v>40</v>
      </c>
      <c r="R22" s="56">
        <v>44</v>
      </c>
      <c r="S22" s="56">
        <v>40</v>
      </c>
      <c r="T22" s="56">
        <v>58</v>
      </c>
      <c r="U22" s="56">
        <v>40</v>
      </c>
      <c r="V22" s="56">
        <v>40</v>
      </c>
      <c r="W22" s="56">
        <v>49</v>
      </c>
      <c r="X22" s="56">
        <v>40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/>
      <c r="AF22" s="56"/>
      <c r="AG22" s="56"/>
      <c r="AH22" s="56"/>
      <c r="AI22" s="56"/>
      <c r="AJ22" s="57">
        <f t="shared" si="8"/>
        <v>4000</v>
      </c>
      <c r="AK22" s="57">
        <f t="shared" si="2"/>
        <v>837</v>
      </c>
      <c r="AL22" s="58">
        <f t="shared" si="6"/>
        <v>20.925000000000001</v>
      </c>
      <c r="AM22" s="59">
        <f t="shared" si="3"/>
        <v>59.785714285714292</v>
      </c>
      <c r="AN22" s="12">
        <v>18</v>
      </c>
      <c r="AO22" s="52" t="s">
        <v>73</v>
      </c>
      <c r="AP22" s="53" t="s">
        <v>86</v>
      </c>
      <c r="AQ22" s="54">
        <v>200</v>
      </c>
      <c r="AR22" s="56">
        <v>234.6</v>
      </c>
      <c r="AS22" s="56">
        <v>228</v>
      </c>
      <c r="AT22" s="56">
        <v>200</v>
      </c>
      <c r="AU22" s="56">
        <v>200</v>
      </c>
      <c r="AV22" s="56">
        <v>228</v>
      </c>
      <c r="AW22" s="56">
        <v>210</v>
      </c>
      <c r="AX22" s="56">
        <v>206.6</v>
      </c>
      <c r="AY22" s="56">
        <v>200</v>
      </c>
      <c r="AZ22" s="56">
        <v>228</v>
      </c>
      <c r="BA22" s="56">
        <v>204.29</v>
      </c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57">
        <f t="shared" si="9"/>
        <v>2000</v>
      </c>
      <c r="BX22" s="57">
        <f t="shared" si="4"/>
        <v>2139.4899999999998</v>
      </c>
      <c r="BY22" s="58">
        <f t="shared" si="7"/>
        <v>106.97449999999999</v>
      </c>
      <c r="BZ22" s="59">
        <f t="shared" si="5"/>
        <v>305.64142857142855</v>
      </c>
      <c r="HG22" s="6">
        <f>[2]основа!AM22</f>
        <v>42368</v>
      </c>
    </row>
    <row r="23" spans="1:215" x14ac:dyDescent="0.2">
      <c r="A23" s="12">
        <v>19</v>
      </c>
      <c r="B23" s="62" t="s">
        <v>104</v>
      </c>
      <c r="C23" s="53" t="s">
        <v>86</v>
      </c>
      <c r="D23" s="54">
        <v>76</v>
      </c>
      <c r="E23" s="56">
        <v>0</v>
      </c>
      <c r="F23" s="56">
        <v>0</v>
      </c>
      <c r="G23" s="56">
        <v>0</v>
      </c>
      <c r="H23" s="56">
        <v>76</v>
      </c>
      <c r="I23" s="56">
        <v>0</v>
      </c>
      <c r="J23" s="56">
        <v>0</v>
      </c>
      <c r="K23" s="56">
        <v>0</v>
      </c>
      <c r="L23" s="56">
        <v>0</v>
      </c>
      <c r="M23" s="56">
        <v>151</v>
      </c>
      <c r="N23" s="56">
        <v>0</v>
      </c>
      <c r="O23" s="56">
        <v>0</v>
      </c>
      <c r="P23" s="56">
        <v>0</v>
      </c>
      <c r="Q23" s="56">
        <v>0</v>
      </c>
      <c r="R23" s="56">
        <v>81</v>
      </c>
      <c r="S23" s="56">
        <v>0</v>
      </c>
      <c r="T23" s="56">
        <v>0</v>
      </c>
      <c r="U23" s="56">
        <v>0</v>
      </c>
      <c r="V23" s="56">
        <v>0</v>
      </c>
      <c r="W23" s="56">
        <v>133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/>
      <c r="AF23" s="56"/>
      <c r="AG23" s="56"/>
      <c r="AH23" s="56"/>
      <c r="AI23" s="56"/>
      <c r="AJ23" s="57">
        <f t="shared" si="8"/>
        <v>1520</v>
      </c>
      <c r="AK23" s="57">
        <f t="shared" si="2"/>
        <v>441</v>
      </c>
      <c r="AL23" s="58">
        <f t="shared" si="6"/>
        <v>29.013157894736842</v>
      </c>
      <c r="AM23" s="59">
        <f t="shared" si="3"/>
        <v>82.89473684210526</v>
      </c>
      <c r="AN23" s="12">
        <v>19</v>
      </c>
      <c r="AO23" s="52" t="s">
        <v>104</v>
      </c>
      <c r="AP23" s="53" t="s">
        <v>86</v>
      </c>
      <c r="AQ23" s="54">
        <v>76</v>
      </c>
      <c r="AR23" s="56">
        <v>144</v>
      </c>
      <c r="AS23" s="56">
        <v>0</v>
      </c>
      <c r="AT23" s="56">
        <v>0</v>
      </c>
      <c r="AU23" s="56">
        <v>0</v>
      </c>
      <c r="AV23" s="56">
        <v>148</v>
      </c>
      <c r="AW23" s="56">
        <v>136</v>
      </c>
      <c r="AX23" s="56">
        <v>0</v>
      </c>
      <c r="AY23" s="56">
        <v>205</v>
      </c>
      <c r="AZ23" s="56">
        <v>180.17999999999998</v>
      </c>
      <c r="BA23" s="56">
        <v>43</v>
      </c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57">
        <f t="shared" si="9"/>
        <v>760</v>
      </c>
      <c r="BX23" s="57">
        <f t="shared" si="4"/>
        <v>856.18</v>
      </c>
      <c r="BY23" s="58">
        <f t="shared" si="7"/>
        <v>112.65526315789474</v>
      </c>
      <c r="BZ23" s="59">
        <f t="shared" si="5"/>
        <v>321.8721804511278</v>
      </c>
      <c r="HG23" s="6">
        <f>[2]основа!AM23</f>
        <v>42368</v>
      </c>
    </row>
    <row r="24" spans="1:215" x14ac:dyDescent="0.2">
      <c r="A24" s="12">
        <v>20</v>
      </c>
      <c r="B24" s="52" t="s">
        <v>105</v>
      </c>
      <c r="C24" s="53" t="s">
        <v>86</v>
      </c>
      <c r="D24" s="54">
        <v>0.4</v>
      </c>
      <c r="E24" s="56">
        <v>0</v>
      </c>
      <c r="F24" s="56">
        <v>0</v>
      </c>
      <c r="G24" s="56">
        <v>1</v>
      </c>
      <c r="H24" s="56">
        <v>1</v>
      </c>
      <c r="I24" s="56">
        <v>0</v>
      </c>
      <c r="J24" s="56">
        <v>1</v>
      </c>
      <c r="K24" s="56">
        <v>1</v>
      </c>
      <c r="L24" s="56">
        <v>1</v>
      </c>
      <c r="M24" s="56">
        <v>0</v>
      </c>
      <c r="N24" s="56">
        <v>0</v>
      </c>
      <c r="O24" s="56">
        <v>0</v>
      </c>
      <c r="P24" s="56">
        <v>1</v>
      </c>
      <c r="Q24" s="56">
        <v>1</v>
      </c>
      <c r="R24" s="56">
        <v>1</v>
      </c>
      <c r="S24" s="56">
        <v>0</v>
      </c>
      <c r="T24" s="56">
        <v>1</v>
      </c>
      <c r="U24" s="56">
        <v>0</v>
      </c>
      <c r="V24" s="56">
        <v>1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/>
      <c r="AF24" s="56"/>
      <c r="AG24" s="56"/>
      <c r="AH24" s="56"/>
      <c r="AI24" s="56"/>
      <c r="AJ24" s="57">
        <f t="shared" si="8"/>
        <v>8</v>
      </c>
      <c r="AK24" s="57">
        <f t="shared" si="2"/>
        <v>10</v>
      </c>
      <c r="AL24" s="58">
        <f t="shared" si="6"/>
        <v>125</v>
      </c>
      <c r="AM24" s="59">
        <f t="shared" si="3"/>
        <v>357.14285714285717</v>
      </c>
      <c r="AN24" s="12">
        <v>20</v>
      </c>
      <c r="AO24" s="52" t="s">
        <v>105</v>
      </c>
      <c r="AP24" s="53" t="s">
        <v>86</v>
      </c>
      <c r="AQ24" s="54">
        <v>0.4</v>
      </c>
      <c r="AR24" s="56">
        <v>1</v>
      </c>
      <c r="AS24" s="56">
        <v>1</v>
      </c>
      <c r="AT24" s="56">
        <v>0</v>
      </c>
      <c r="AU24" s="56">
        <v>1</v>
      </c>
      <c r="AV24" s="56">
        <v>0</v>
      </c>
      <c r="AW24" s="56">
        <v>0</v>
      </c>
      <c r="AX24" s="56">
        <v>0</v>
      </c>
      <c r="AY24" s="56">
        <v>1</v>
      </c>
      <c r="AZ24" s="56">
        <v>1</v>
      </c>
      <c r="BA24" s="56">
        <v>1</v>
      </c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57">
        <f t="shared" si="9"/>
        <v>4</v>
      </c>
      <c r="BX24" s="57">
        <f t="shared" si="4"/>
        <v>6</v>
      </c>
      <c r="BY24" s="58">
        <f t="shared" si="7"/>
        <v>150</v>
      </c>
      <c r="BZ24" s="59">
        <f t="shared" si="5"/>
        <v>428.57142857142856</v>
      </c>
      <c r="HG24" s="6">
        <f>[2]основа!AM24</f>
        <v>42368</v>
      </c>
    </row>
    <row r="25" spans="1:215" ht="15" customHeight="1" x14ac:dyDescent="0.2">
      <c r="A25" s="12">
        <v>21</v>
      </c>
      <c r="B25" s="52" t="s">
        <v>106</v>
      </c>
      <c r="C25" s="53" t="s">
        <v>86</v>
      </c>
      <c r="D25" s="54">
        <v>200</v>
      </c>
      <c r="E25" s="56">
        <v>200</v>
      </c>
      <c r="F25" s="56">
        <v>110</v>
      </c>
      <c r="G25" s="56">
        <v>0</v>
      </c>
      <c r="H25" s="56">
        <v>8</v>
      </c>
      <c r="I25" s="56">
        <v>0</v>
      </c>
      <c r="J25" s="56">
        <v>0</v>
      </c>
      <c r="K25" s="56">
        <v>0</v>
      </c>
      <c r="L25" s="56">
        <v>0</v>
      </c>
      <c r="M25" s="56">
        <v>45</v>
      </c>
      <c r="N25" s="56">
        <v>0</v>
      </c>
      <c r="O25" s="56">
        <v>200</v>
      </c>
      <c r="P25" s="56">
        <v>0</v>
      </c>
      <c r="Q25" s="56">
        <v>0</v>
      </c>
      <c r="R25" s="56">
        <v>8</v>
      </c>
      <c r="S25" s="56">
        <v>200</v>
      </c>
      <c r="T25" s="56">
        <v>0</v>
      </c>
      <c r="U25" s="56">
        <v>0</v>
      </c>
      <c r="V25" s="56">
        <v>0</v>
      </c>
      <c r="W25" s="56">
        <v>45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/>
      <c r="AF25" s="56"/>
      <c r="AG25" s="56"/>
      <c r="AH25" s="56"/>
      <c r="AI25" s="56"/>
      <c r="AJ25" s="57">
        <f t="shared" si="8"/>
        <v>4000</v>
      </c>
      <c r="AK25" s="57">
        <f t="shared" si="2"/>
        <v>816</v>
      </c>
      <c r="AL25" s="58">
        <f t="shared" si="6"/>
        <v>20.399999999999999</v>
      </c>
      <c r="AM25" s="59">
        <f t="shared" si="3"/>
        <v>58.285714285714292</v>
      </c>
      <c r="AN25" s="12">
        <v>21</v>
      </c>
      <c r="AO25" s="52" t="s">
        <v>107</v>
      </c>
      <c r="AP25" s="53" t="s">
        <v>86</v>
      </c>
      <c r="AQ25" s="54">
        <v>200</v>
      </c>
      <c r="AR25" s="56">
        <v>219.4</v>
      </c>
      <c r="AS25" s="56">
        <v>287.8</v>
      </c>
      <c r="AT25" s="56">
        <v>200</v>
      </c>
      <c r="AU25" s="56">
        <v>220</v>
      </c>
      <c r="AV25" s="56">
        <v>211.4</v>
      </c>
      <c r="AW25" s="56">
        <v>232.6</v>
      </c>
      <c r="AX25" s="56">
        <v>288</v>
      </c>
      <c r="AY25" s="56">
        <v>220</v>
      </c>
      <c r="AZ25" s="56">
        <v>207.6</v>
      </c>
      <c r="BA25" s="56">
        <v>228</v>
      </c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57">
        <f t="shared" si="9"/>
        <v>2000</v>
      </c>
      <c r="BX25" s="57">
        <f t="shared" si="4"/>
        <v>2314.8000000000002</v>
      </c>
      <c r="BY25" s="58">
        <f t="shared" si="7"/>
        <v>115.74000000000001</v>
      </c>
      <c r="BZ25" s="59">
        <f t="shared" si="5"/>
        <v>330.68571428571431</v>
      </c>
      <c r="HG25" s="6">
        <f>[2]основа!AM25</f>
        <v>42368</v>
      </c>
    </row>
    <row r="26" spans="1:215" x14ac:dyDescent="0.2">
      <c r="A26" s="12">
        <v>22</v>
      </c>
      <c r="B26" s="52" t="s">
        <v>108</v>
      </c>
      <c r="C26" s="53" t="s">
        <v>109</v>
      </c>
      <c r="D26" s="54">
        <v>1</v>
      </c>
      <c r="E26" s="56">
        <v>0</v>
      </c>
      <c r="F26" s="56">
        <v>0</v>
      </c>
      <c r="G26" s="56">
        <v>10</v>
      </c>
      <c r="H26" s="56">
        <v>0</v>
      </c>
      <c r="I26" s="56">
        <v>0</v>
      </c>
      <c r="J26" s="56">
        <v>1.2</v>
      </c>
      <c r="K26" s="56">
        <v>8</v>
      </c>
      <c r="L26" s="56">
        <v>80</v>
      </c>
      <c r="M26" s="56">
        <v>5</v>
      </c>
      <c r="N26" s="56">
        <v>1.1399999999999999</v>
      </c>
      <c r="O26" s="56">
        <v>0</v>
      </c>
      <c r="P26" s="56">
        <v>1.1399999999999999</v>
      </c>
      <c r="Q26" s="56">
        <v>10</v>
      </c>
      <c r="R26" s="56">
        <v>0</v>
      </c>
      <c r="S26" s="56">
        <v>2</v>
      </c>
      <c r="T26" s="56">
        <v>0</v>
      </c>
      <c r="U26" s="56">
        <v>5</v>
      </c>
      <c r="V26" s="56">
        <v>80</v>
      </c>
      <c r="W26" s="56">
        <v>5</v>
      </c>
      <c r="X26" s="56">
        <v>8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/>
      <c r="AF26" s="56"/>
      <c r="AG26" s="56"/>
      <c r="AH26" s="56"/>
      <c r="AI26" s="56"/>
      <c r="AJ26" s="57">
        <f t="shared" si="8"/>
        <v>20</v>
      </c>
      <c r="AK26" s="57">
        <f>SUM(E26:AI26)/40</f>
        <v>5.4120000000000008</v>
      </c>
      <c r="AL26" s="58">
        <f t="shared" si="6"/>
        <v>27.060000000000002</v>
      </c>
      <c r="AM26" s="59">
        <f t="shared" si="3"/>
        <v>77.314285714285717</v>
      </c>
      <c r="AN26" s="12">
        <v>22</v>
      </c>
      <c r="AO26" s="52" t="s">
        <v>108</v>
      </c>
      <c r="AP26" s="53" t="s">
        <v>109</v>
      </c>
      <c r="AQ26" s="54">
        <v>1</v>
      </c>
      <c r="AR26" s="56">
        <v>1.1975</v>
      </c>
      <c r="AS26" s="56">
        <v>0.215</v>
      </c>
      <c r="AT26" s="56">
        <v>1.25</v>
      </c>
      <c r="AU26" s="56">
        <v>6.6500000000000004E-2</v>
      </c>
      <c r="AV26" s="56">
        <v>1.101</v>
      </c>
      <c r="AW26" s="56">
        <v>2.4849999999999999</v>
      </c>
      <c r="AX26" s="56">
        <v>1.1499999999999999</v>
      </c>
      <c r="AY26" s="56">
        <v>0.40499999999999997</v>
      </c>
      <c r="AZ26" s="56">
        <v>1.3079166666666668</v>
      </c>
      <c r="BA26" s="56">
        <v>9.7500000000000003E-2</v>
      </c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57">
        <f t="shared" si="9"/>
        <v>10</v>
      </c>
      <c r="BX26" s="57">
        <f>SUM(AR26:BV26)</f>
        <v>9.2754166666666666</v>
      </c>
      <c r="BY26" s="58">
        <f t="shared" si="7"/>
        <v>92.754166666666663</v>
      </c>
      <c r="BZ26" s="59">
        <f t="shared" si="5"/>
        <v>265.01190476190476</v>
      </c>
      <c r="HG26" s="6">
        <f>[2]основа!AM26</f>
        <v>42368</v>
      </c>
    </row>
    <row r="27" spans="1:215" x14ac:dyDescent="0.2">
      <c r="A27" s="12">
        <v>23</v>
      </c>
      <c r="B27" s="64" t="s">
        <v>110</v>
      </c>
      <c r="C27" s="53" t="s">
        <v>95</v>
      </c>
      <c r="D27" s="54">
        <v>200</v>
      </c>
      <c r="E27" s="56">
        <v>200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200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/>
      <c r="AF27" s="56"/>
      <c r="AG27" s="56"/>
      <c r="AH27" s="56"/>
      <c r="AI27" s="56"/>
      <c r="AJ27" s="57">
        <f t="shared" si="8"/>
        <v>4000</v>
      </c>
      <c r="AK27" s="57">
        <f t="shared" si="2"/>
        <v>400</v>
      </c>
      <c r="AL27" s="58">
        <f t="shared" si="6"/>
        <v>10</v>
      </c>
      <c r="AM27" s="59">
        <f t="shared" si="3"/>
        <v>28.571428571428573</v>
      </c>
      <c r="AN27" s="12">
        <v>23</v>
      </c>
      <c r="AO27" s="65" t="s">
        <v>110</v>
      </c>
      <c r="AP27" s="53" t="s">
        <v>95</v>
      </c>
      <c r="AQ27" s="54">
        <v>200</v>
      </c>
      <c r="AR27" s="56">
        <v>200</v>
      </c>
      <c r="AS27" s="56">
        <v>200</v>
      </c>
      <c r="AT27" s="56">
        <v>200</v>
      </c>
      <c r="AU27" s="56">
        <v>200</v>
      </c>
      <c r="AV27" s="56">
        <v>200</v>
      </c>
      <c r="AW27" s="56">
        <v>200</v>
      </c>
      <c r="AX27" s="56">
        <v>200</v>
      </c>
      <c r="AY27" s="56">
        <v>200</v>
      </c>
      <c r="AZ27" s="56">
        <v>200</v>
      </c>
      <c r="BA27" s="56">
        <v>200</v>
      </c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57">
        <f t="shared" si="9"/>
        <v>2000</v>
      </c>
      <c r="BX27" s="57">
        <f t="shared" si="4"/>
        <v>2000</v>
      </c>
      <c r="BY27" s="58">
        <f t="shared" si="7"/>
        <v>100</v>
      </c>
      <c r="BZ27" s="59">
        <f t="shared" si="5"/>
        <v>285.71428571428572</v>
      </c>
      <c r="HG27" s="6">
        <f>[2]основа!AM27</f>
        <v>42368</v>
      </c>
    </row>
    <row r="28" spans="1:215" x14ac:dyDescent="0.2">
      <c r="A28" s="12">
        <v>24</v>
      </c>
      <c r="B28" s="66" t="s">
        <v>72</v>
      </c>
      <c r="C28" s="53" t="s">
        <v>86</v>
      </c>
      <c r="D28" s="54">
        <v>120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/>
      <c r="AF28" s="56"/>
      <c r="AG28" s="56"/>
      <c r="AH28" s="56"/>
      <c r="AI28" s="56"/>
      <c r="AJ28" s="57">
        <f t="shared" si="8"/>
        <v>2400</v>
      </c>
      <c r="AK28" s="57">
        <f t="shared" si="2"/>
        <v>0</v>
      </c>
      <c r="AL28" s="58">
        <f t="shared" si="6"/>
        <v>0</v>
      </c>
      <c r="AM28" s="59">
        <f t="shared" si="3"/>
        <v>0</v>
      </c>
      <c r="AN28" s="12">
        <v>24</v>
      </c>
      <c r="AO28" s="66" t="s">
        <v>72</v>
      </c>
      <c r="AP28" s="53" t="s">
        <v>86</v>
      </c>
      <c r="AQ28" s="54">
        <v>120</v>
      </c>
      <c r="AR28" s="56">
        <v>120</v>
      </c>
      <c r="AS28" s="56">
        <v>120</v>
      </c>
      <c r="AT28" s="56">
        <v>120</v>
      </c>
      <c r="AU28" s="56">
        <v>120</v>
      </c>
      <c r="AV28" s="56">
        <v>120</v>
      </c>
      <c r="AW28" s="56">
        <v>120</v>
      </c>
      <c r="AX28" s="56">
        <v>120</v>
      </c>
      <c r="AY28" s="56">
        <v>120</v>
      </c>
      <c r="AZ28" s="56">
        <v>120</v>
      </c>
      <c r="BA28" s="56">
        <v>120</v>
      </c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57">
        <f t="shared" si="9"/>
        <v>1200</v>
      </c>
      <c r="BX28" s="57">
        <f t="shared" si="4"/>
        <v>1200</v>
      </c>
      <c r="BY28" s="58">
        <f t="shared" si="7"/>
        <v>100</v>
      </c>
      <c r="BZ28" s="59">
        <f t="shared" si="5"/>
        <v>285.71428571428572</v>
      </c>
      <c r="HG28" s="6">
        <f>[2]основа!AM28</f>
        <v>42368</v>
      </c>
    </row>
    <row r="29" spans="1:215" ht="23.25" customHeight="1" x14ac:dyDescent="0.2">
      <c r="A29" s="12">
        <v>25</v>
      </c>
      <c r="B29" s="66" t="s">
        <v>111</v>
      </c>
      <c r="C29" s="53" t="s">
        <v>86</v>
      </c>
      <c r="D29" s="54">
        <v>15</v>
      </c>
      <c r="E29" s="56">
        <v>18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18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/>
      <c r="AF29" s="56"/>
      <c r="AG29" s="56"/>
      <c r="AH29" s="56"/>
      <c r="AI29" s="56"/>
      <c r="AJ29" s="57">
        <f t="shared" si="8"/>
        <v>300</v>
      </c>
      <c r="AK29" s="57">
        <f t="shared" si="2"/>
        <v>36</v>
      </c>
      <c r="AL29" s="58">
        <f t="shared" si="6"/>
        <v>12</v>
      </c>
      <c r="AM29" s="59">
        <f t="shared" si="3"/>
        <v>34.285714285714285</v>
      </c>
      <c r="AN29" s="12">
        <v>25</v>
      </c>
      <c r="AO29" s="66" t="s">
        <v>112</v>
      </c>
      <c r="AP29" s="53" t="s">
        <v>86</v>
      </c>
      <c r="AQ29" s="54">
        <v>15</v>
      </c>
      <c r="AR29" s="56">
        <v>50</v>
      </c>
      <c r="AS29" s="56">
        <v>0</v>
      </c>
      <c r="AT29" s="56">
        <v>0</v>
      </c>
      <c r="AU29" s="56">
        <v>50</v>
      </c>
      <c r="AV29" s="56">
        <v>0</v>
      </c>
      <c r="AW29" s="56">
        <v>0</v>
      </c>
      <c r="AX29" s="56">
        <v>50</v>
      </c>
      <c r="AY29" s="56">
        <v>0</v>
      </c>
      <c r="AZ29" s="56">
        <v>0</v>
      </c>
      <c r="BA29" s="56">
        <v>0</v>
      </c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57">
        <f t="shared" si="9"/>
        <v>150</v>
      </c>
      <c r="BX29" s="57">
        <f t="shared" si="4"/>
        <v>150</v>
      </c>
      <c r="BY29" s="58">
        <f t="shared" si="7"/>
        <v>100</v>
      </c>
      <c r="BZ29" s="59">
        <f t="shared" si="5"/>
        <v>285.71428571428572</v>
      </c>
      <c r="HG29" s="6">
        <f>[2]основа!AM29</f>
        <v>42368</v>
      </c>
    </row>
    <row r="30" spans="1:215" x14ac:dyDescent="0.2">
      <c r="A30" s="12">
        <v>26</v>
      </c>
      <c r="B30" s="66" t="s">
        <v>113</v>
      </c>
      <c r="C30" s="53" t="s">
        <v>86</v>
      </c>
      <c r="D30" s="54">
        <v>2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0.79999999999999993</v>
      </c>
      <c r="L30" s="56">
        <v>0</v>
      </c>
      <c r="M30" s="56">
        <v>0</v>
      </c>
      <c r="N30" s="56">
        <v>0.9</v>
      </c>
      <c r="O30" s="56">
        <v>0</v>
      </c>
      <c r="P30" s="56">
        <v>1.02</v>
      </c>
      <c r="Q30" s="56">
        <v>0</v>
      </c>
      <c r="R30" s="56">
        <v>0</v>
      </c>
      <c r="S30" s="56">
        <v>0</v>
      </c>
      <c r="T30" s="56">
        <v>0</v>
      </c>
      <c r="U30" s="56">
        <v>1</v>
      </c>
      <c r="V30" s="56">
        <v>0</v>
      </c>
      <c r="W30" s="56">
        <v>0</v>
      </c>
      <c r="X30" s="56">
        <v>0.79999999999999993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/>
      <c r="AF30" s="56"/>
      <c r="AG30" s="56"/>
      <c r="AH30" s="56"/>
      <c r="AI30" s="56"/>
      <c r="AJ30" s="57">
        <f t="shared" si="8"/>
        <v>40</v>
      </c>
      <c r="AK30" s="57">
        <f t="shared" si="2"/>
        <v>4.5199999999999996</v>
      </c>
      <c r="AL30" s="58">
        <f t="shared" si="6"/>
        <v>11.299999999999999</v>
      </c>
      <c r="AM30" s="59">
        <f t="shared" si="3"/>
        <v>32.285714285714285</v>
      </c>
      <c r="AN30" s="12">
        <v>26</v>
      </c>
      <c r="AO30" s="66" t="s">
        <v>113</v>
      </c>
      <c r="AP30" s="53" t="s">
        <v>86</v>
      </c>
      <c r="AQ30" s="54">
        <v>2</v>
      </c>
      <c r="AR30" s="56">
        <v>1.7</v>
      </c>
      <c r="AS30" s="56">
        <v>1</v>
      </c>
      <c r="AT30" s="56">
        <v>1.5</v>
      </c>
      <c r="AU30" s="56">
        <v>1.1200000000000001</v>
      </c>
      <c r="AV30" s="56">
        <v>3.84</v>
      </c>
      <c r="AW30" s="56">
        <v>1</v>
      </c>
      <c r="AX30" s="56">
        <v>1.5</v>
      </c>
      <c r="AY30" s="56">
        <v>1.7</v>
      </c>
      <c r="AZ30" s="56">
        <v>2.6333333333333333</v>
      </c>
      <c r="BA30" s="56">
        <v>1.5</v>
      </c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57">
        <f t="shared" si="9"/>
        <v>20</v>
      </c>
      <c r="BX30" s="57">
        <f t="shared" si="4"/>
        <v>17.493333333333332</v>
      </c>
      <c r="BY30" s="58">
        <f t="shared" si="7"/>
        <v>87.466666666666669</v>
      </c>
      <c r="BZ30" s="59">
        <f t="shared" si="5"/>
        <v>249.90476190476187</v>
      </c>
      <c r="HG30" s="6">
        <f>[2]основа!AM30</f>
        <v>42368</v>
      </c>
    </row>
    <row r="31" spans="1:215" x14ac:dyDescent="0.2">
      <c r="A31" s="12">
        <v>27</v>
      </c>
      <c r="B31" s="67" t="s">
        <v>114</v>
      </c>
      <c r="C31" s="53" t="s">
        <v>86</v>
      </c>
      <c r="D31" s="54">
        <v>7</v>
      </c>
      <c r="E31" s="56">
        <v>3.6</v>
      </c>
      <c r="F31" s="56">
        <v>3.1</v>
      </c>
      <c r="G31" s="56">
        <v>0.75</v>
      </c>
      <c r="H31" s="56">
        <v>4.5999999999999996</v>
      </c>
      <c r="I31" s="56">
        <v>3.9000000000000004</v>
      </c>
      <c r="J31" s="56">
        <v>4.5999999999999996</v>
      </c>
      <c r="K31" s="56">
        <v>3.5</v>
      </c>
      <c r="L31" s="56">
        <v>2</v>
      </c>
      <c r="M31" s="56">
        <v>4.5999999999999996</v>
      </c>
      <c r="N31" s="56">
        <v>5.46</v>
      </c>
      <c r="O31" s="56">
        <v>3.6</v>
      </c>
      <c r="P31" s="56">
        <v>4.96</v>
      </c>
      <c r="Q31" s="56">
        <v>0.75</v>
      </c>
      <c r="R31" s="56">
        <v>4.0999999999999996</v>
      </c>
      <c r="S31" s="56">
        <v>4.0999999999999996</v>
      </c>
      <c r="T31" s="56">
        <v>4.5999999999999996</v>
      </c>
      <c r="U31" s="56">
        <v>4.5999999999999996</v>
      </c>
      <c r="V31" s="56">
        <v>2</v>
      </c>
      <c r="W31" s="56">
        <v>4.5999999999999996</v>
      </c>
      <c r="X31" s="56">
        <v>4.8333333333333339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/>
      <c r="AF31" s="56"/>
      <c r="AG31" s="56"/>
      <c r="AH31" s="56"/>
      <c r="AI31" s="56"/>
      <c r="AJ31" s="57">
        <f t="shared" si="8"/>
        <v>140</v>
      </c>
      <c r="AK31" s="57">
        <f t="shared" si="2"/>
        <v>74.25333333333333</v>
      </c>
      <c r="AL31" s="58">
        <f t="shared" si="6"/>
        <v>53.038095238095238</v>
      </c>
      <c r="AM31" s="59">
        <f t="shared" si="3"/>
        <v>151.53741496598639</v>
      </c>
      <c r="AN31" s="12">
        <v>27</v>
      </c>
      <c r="AO31" s="68" t="s">
        <v>114</v>
      </c>
      <c r="AP31" s="53" t="s">
        <v>86</v>
      </c>
      <c r="AQ31" s="54">
        <v>7</v>
      </c>
      <c r="AR31" s="56">
        <v>10</v>
      </c>
      <c r="AS31" s="56">
        <v>12.85</v>
      </c>
      <c r="AT31" s="56">
        <v>11.65</v>
      </c>
      <c r="AU31" s="56">
        <v>11.77</v>
      </c>
      <c r="AV31" s="56">
        <v>14.72</v>
      </c>
      <c r="AW31" s="56">
        <v>8.1</v>
      </c>
      <c r="AX31" s="56">
        <v>11.5</v>
      </c>
      <c r="AY31" s="56">
        <v>13.05</v>
      </c>
      <c r="AZ31" s="56">
        <v>13.616666666666667</v>
      </c>
      <c r="BA31" s="56">
        <v>11.85</v>
      </c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57">
        <f t="shared" si="9"/>
        <v>70</v>
      </c>
      <c r="BX31" s="57">
        <f t="shared" si="4"/>
        <v>119.10666666666665</v>
      </c>
      <c r="BY31" s="58">
        <f t="shared" si="7"/>
        <v>170.15238095238095</v>
      </c>
      <c r="BZ31" s="59">
        <f t="shared" si="5"/>
        <v>486.1496598639456</v>
      </c>
      <c r="HG31" s="6">
        <f>[2]основа!AM31</f>
        <v>42368</v>
      </c>
    </row>
    <row r="32" spans="1:215" hidden="1" x14ac:dyDescent="0.2">
      <c r="A32" s="12">
        <v>28</v>
      </c>
      <c r="B32" s="68" t="s">
        <v>115</v>
      </c>
      <c r="C32" s="53" t="s">
        <v>86</v>
      </c>
      <c r="D32" s="69">
        <v>8</v>
      </c>
      <c r="E32" s="56">
        <v>0</v>
      </c>
      <c r="F32" s="56">
        <v>22</v>
      </c>
      <c r="G32" s="56">
        <v>0</v>
      </c>
      <c r="H32" s="56">
        <v>22</v>
      </c>
      <c r="I32" s="56">
        <v>0</v>
      </c>
      <c r="J32" s="56">
        <v>0</v>
      </c>
      <c r="K32" s="56">
        <v>0</v>
      </c>
      <c r="L32" s="56">
        <v>0</v>
      </c>
      <c r="M32" s="56">
        <v>22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22</v>
      </c>
      <c r="T32" s="56">
        <v>0</v>
      </c>
      <c r="U32" s="56">
        <v>22</v>
      </c>
      <c r="V32" s="56">
        <v>0</v>
      </c>
      <c r="W32" s="56">
        <v>0</v>
      </c>
      <c r="X32" s="56">
        <v>0</v>
      </c>
      <c r="Y32" s="56">
        <v>0</v>
      </c>
      <c r="Z32" s="56">
        <v>22</v>
      </c>
      <c r="AA32" s="56">
        <v>0</v>
      </c>
      <c r="AB32" s="56">
        <v>22</v>
      </c>
      <c r="AC32" s="56">
        <v>0</v>
      </c>
      <c r="AD32" s="56">
        <v>0</v>
      </c>
      <c r="AE32" s="56" t="e">
        <f>SUMIF('[2]27'!$AH$14:$AH$122,"28",'[2]27'!$AF$14:$AF$122)</f>
        <v>#VALUE!</v>
      </c>
      <c r="AF32" s="56" t="e">
        <f>SUMIF('[2]28'!$AH$14:$AH$122,"28",'[2]28'!$AF$14:$AF$122)</f>
        <v>#VALUE!</v>
      </c>
      <c r="AG32" s="56" t="e">
        <f>SUMIF('[2]29'!$AH$14:$AH$122,"28",'[2]29'!$AF$14:$AF$122)</f>
        <v>#VALUE!</v>
      </c>
      <c r="AH32" s="56" t="e">
        <f>SUMIF('[2]30'!$AH$14:$AH$122,"28",'[2]30'!$AF$14:$AF$122)</f>
        <v>#VALUE!</v>
      </c>
      <c r="AI32" s="56" t="e">
        <f>SUMIF('[2]31'!$AH$14:$AH$122,"28",'[2]31'!$AF$14:$AF$122)</f>
        <v>#VALUE!</v>
      </c>
      <c r="AJ32" s="57">
        <f t="shared" si="8"/>
        <v>160</v>
      </c>
      <c r="AK32" s="57" t="e">
        <f t="shared" si="2"/>
        <v>#VALUE!</v>
      </c>
      <c r="AL32" s="70" t="e">
        <f t="shared" si="6"/>
        <v>#VALUE!</v>
      </c>
      <c r="AN32" s="12">
        <v>28</v>
      </c>
      <c r="AO32" s="68" t="s">
        <v>115</v>
      </c>
      <c r="AP32" s="53" t="s">
        <v>86</v>
      </c>
      <c r="AQ32" s="69">
        <v>24</v>
      </c>
      <c r="AR32" s="56">
        <v>0</v>
      </c>
      <c r="AS32" s="56">
        <v>0</v>
      </c>
      <c r="AT32" s="56">
        <v>24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24</v>
      </c>
      <c r="BC32" s="56">
        <v>0</v>
      </c>
      <c r="BD32" s="56">
        <v>0</v>
      </c>
      <c r="BE32" s="56">
        <v>0</v>
      </c>
      <c r="BF32" s="60" t="e">
        <f>SUMIF('[2]15'!$CX$14:$CX$122,"28",'[2]15'!$CV$14:$CV$122)</f>
        <v>#VALUE!</v>
      </c>
      <c r="BG32" s="60" t="e">
        <f>SUMIF('[2]16'!$CX$14:$CX$122,"28",'[2]16'!$CV$14:$CV$122)</f>
        <v>#VALUE!</v>
      </c>
      <c r="BH32" s="60" t="e">
        <f>SUMIF('[2]17'!$CX$14:$CX$122,"28",'[2]17'!$CV$14:$CV$122)</f>
        <v>#VALUE!</v>
      </c>
      <c r="BI32" s="60" t="e">
        <f>SUMIF('[2]18'!$CX$14:$CX$122,"28",'[2]18'!$CV$14:$CV$122)</f>
        <v>#VALUE!</v>
      </c>
      <c r="BJ32" s="60" t="e">
        <f>SUMIF('[2]19'!$CX$14:$CX$122,"28",'[2]19'!$CV$14:$CV$122)</f>
        <v>#VALUE!</v>
      </c>
      <c r="BK32" s="60" t="e">
        <f>SUMIF('[2]20'!$CX$14:$CX$122,"28",'[2]20'!$CV$14:$CV$122)</f>
        <v>#VALUE!</v>
      </c>
      <c r="BL32" s="60" t="e">
        <f>SUMIF('[2]21'!$CX$14:$CX$122,"28",'[2]21'!$CV$14:$CV$122)</f>
        <v>#VALUE!</v>
      </c>
      <c r="BM32" s="60" t="e">
        <f>SUMIF('[2]22'!$CX$14:$CX$122,"28",'[2]22'!$CV$14:$CV$122)</f>
        <v>#VALUE!</v>
      </c>
      <c r="BN32" s="60" t="e">
        <f>SUMIF('[2]23'!$CX$14:$CX$122,"28",'[2]23'!$CV$14:$CV$122)</f>
        <v>#VALUE!</v>
      </c>
      <c r="BO32" s="60" t="e">
        <f>SUMIF('[2]24'!$CX$14:$CX$122,"28",'[2]24'!$CV$14:$CV$122)</f>
        <v>#VALUE!</v>
      </c>
      <c r="BP32" s="60" t="e">
        <f>SUMIF('[2]25'!$CX$14:$CX$122,"28",'[2]25'!$CV$14:$CV$122)</f>
        <v>#VALUE!</v>
      </c>
      <c r="BQ32" s="60" t="e">
        <f>SUMIF('[2]26'!$CX$14:$CX$122,"28",'[2]26'!$CV$14:$CV$122)</f>
        <v>#VALUE!</v>
      </c>
      <c r="BR32" s="60" t="e">
        <f>SUMIF('[2]27'!$CX$14:$CX$122,"28",'[2]27'!$CV$14:$CV$122)</f>
        <v>#VALUE!</v>
      </c>
      <c r="BS32" s="60" t="e">
        <f>SUMIF('[2]28'!$CX$14:$CX$122,"28",'[2]28'!$CV$14:$CV$122)</f>
        <v>#VALUE!</v>
      </c>
      <c r="BT32" s="60" t="e">
        <f>SUMIF('[2]29'!$CX$14:$CX$122,"28",'[2]29'!$CV$14:$CV$122)</f>
        <v>#VALUE!</v>
      </c>
      <c r="BU32" s="60" t="e">
        <f>SUMIF('[2]30'!$CX$14:$CX$122,"28",'[2]30'!$CV$14:$CV$122)</f>
        <v>#VALUE!</v>
      </c>
      <c r="BV32" s="60" t="e">
        <f>SUMIF('[2]31'!$CX$14:$CX$122,"28",'[2]31'!$CV$14:$CV$122)</f>
        <v>#VALUE!</v>
      </c>
      <c r="BW32" s="57">
        <f t="shared" si="9"/>
        <v>240</v>
      </c>
      <c r="BX32" s="57" t="e">
        <f t="shared" si="4"/>
        <v>#VALUE!</v>
      </c>
      <c r="BY32" s="70" t="e">
        <f t="shared" si="7"/>
        <v>#VALUE!</v>
      </c>
      <c r="HG32" s="6">
        <f>[2]основа!AM32</f>
        <v>42368</v>
      </c>
    </row>
    <row r="33" spans="1:215" ht="25.5" x14ac:dyDescent="0.2">
      <c r="A33" s="12">
        <v>29</v>
      </c>
      <c r="B33" s="68" t="s">
        <v>116</v>
      </c>
      <c r="C33" s="53" t="s">
        <v>86</v>
      </c>
      <c r="D33" s="69">
        <v>30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1.2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 t="e">
        <f>SUMIF('[2]27'!$AH$14:$AH$122,"29",'[2]27'!$AF$14:$AF$122)</f>
        <v>#VALUE!</v>
      </c>
      <c r="AF33" s="56" t="e">
        <f>SUMIF('[2]28'!$AH$14:$AH$122,"29",'[2]28'!$AF$14:$AF$122)</f>
        <v>#VALUE!</v>
      </c>
      <c r="AG33" s="56" t="e">
        <f>SUMIF('[2]29'!$AH$14:$AH$122,"29",'[2]29'!$AF$14:$AF$122)</f>
        <v>#VALUE!</v>
      </c>
      <c r="AH33" s="56" t="e">
        <f>SUMIF('[2]30'!$AH$14:$AH$122,"29",'[2]30'!$AF$14:$AF$122)</f>
        <v>#VALUE!</v>
      </c>
      <c r="AI33" s="56" t="e">
        <f>SUMIF('[2]31'!$AH$14:$AH$122,"29",'[2]31'!$AF$14:$AF$122)</f>
        <v>#VALUE!</v>
      </c>
      <c r="AJ33" s="57">
        <f t="shared" si="8"/>
        <v>600</v>
      </c>
      <c r="AK33" s="57" t="e">
        <f t="shared" si="2"/>
        <v>#VALUE!</v>
      </c>
      <c r="AL33" s="70" t="e">
        <f t="shared" si="6"/>
        <v>#VALUE!</v>
      </c>
      <c r="AN33" s="12">
        <v>29</v>
      </c>
      <c r="AO33" s="68" t="s">
        <v>303</v>
      </c>
      <c r="AP33" s="53" t="s">
        <v>86</v>
      </c>
      <c r="AQ33" s="104">
        <v>180</v>
      </c>
      <c r="AR33" s="56">
        <v>206</v>
      </c>
      <c r="AS33" s="56">
        <v>206</v>
      </c>
      <c r="AT33" s="56">
        <v>206</v>
      </c>
      <c r="AU33" s="56">
        <v>206</v>
      </c>
      <c r="AV33" s="56">
        <v>206</v>
      </c>
      <c r="AW33" s="56">
        <v>206</v>
      </c>
      <c r="AX33" s="56">
        <v>206</v>
      </c>
      <c r="AY33" s="56">
        <v>206</v>
      </c>
      <c r="AZ33" s="56">
        <v>206</v>
      </c>
      <c r="BA33" s="56">
        <v>206</v>
      </c>
      <c r="BB33" s="56">
        <v>7.4249999999999998</v>
      </c>
      <c r="BC33" s="56">
        <v>0</v>
      </c>
      <c r="BD33" s="56">
        <v>8.51</v>
      </c>
      <c r="BE33" s="56">
        <v>0</v>
      </c>
      <c r="BF33" s="60" t="e">
        <f>SUMIF('[2]15'!$CX$14:$CX$122,"29",'[2]15'!$CV$14:$CV$122)</f>
        <v>#VALUE!</v>
      </c>
      <c r="BG33" s="60" t="e">
        <f>SUMIF('[2]16'!$CX$14:$CX$122,"29",'[2]16'!$CV$14:$CV$122)</f>
        <v>#VALUE!</v>
      </c>
      <c r="BH33" s="60" t="e">
        <f>SUMIF('[2]17'!$CX$14:$CX$122,"29",'[2]17'!$CV$14:$CV$122)</f>
        <v>#VALUE!</v>
      </c>
      <c r="BI33" s="60" t="e">
        <f>SUMIF('[2]18'!$CX$14:$CX$122,"29",'[2]18'!$CV$14:$CV$122)</f>
        <v>#VALUE!</v>
      </c>
      <c r="BJ33" s="60" t="e">
        <f>SUMIF('[2]19'!$CX$14:$CX$122,"29",'[2]19'!$CV$14:$CV$122)</f>
        <v>#VALUE!</v>
      </c>
      <c r="BK33" s="60" t="e">
        <f>SUMIF('[2]20'!$CX$14:$CX$122,"29",'[2]20'!$CV$14:$CV$122)</f>
        <v>#VALUE!</v>
      </c>
      <c r="BL33" s="60" t="e">
        <f>SUMIF('[2]21'!$CX$14:$CX$122,"29",'[2]21'!$CV$14:$CV$122)</f>
        <v>#VALUE!</v>
      </c>
      <c r="BM33" s="60" t="e">
        <f>SUMIF('[2]22'!$CX$14:$CX$122,"29",'[2]22'!$CV$14:$CV$122)</f>
        <v>#VALUE!</v>
      </c>
      <c r="BN33" s="60" t="e">
        <f>SUMIF('[2]23'!$CX$14:$CX$122,"29",'[2]23'!$CV$14:$CV$122)</f>
        <v>#VALUE!</v>
      </c>
      <c r="BO33" s="60" t="e">
        <f>SUMIF('[2]24'!$CX$14:$CX$122,"29",'[2]24'!$CV$14:$CV$122)</f>
        <v>#VALUE!</v>
      </c>
      <c r="BP33" s="60" t="e">
        <f>SUMIF('[2]25'!$CX$14:$CX$122,"29",'[2]25'!$CV$14:$CV$122)</f>
        <v>#VALUE!</v>
      </c>
      <c r="BQ33" s="60" t="e">
        <f>SUMIF('[2]26'!$CX$14:$CX$122,"29",'[2]26'!$CV$14:$CV$122)</f>
        <v>#VALUE!</v>
      </c>
      <c r="BR33" s="60" t="e">
        <f>SUMIF('[2]27'!$CX$14:$CX$122,"29",'[2]27'!$CV$14:$CV$122)</f>
        <v>#VALUE!</v>
      </c>
      <c r="BS33" s="60" t="e">
        <f>SUMIF('[2]28'!$CX$14:$CX$122,"29",'[2]28'!$CV$14:$CV$122)</f>
        <v>#VALUE!</v>
      </c>
      <c r="BT33" s="60" t="e">
        <f>SUMIF('[2]29'!$CX$14:$CX$122,"29",'[2]29'!$CV$14:$CV$122)</f>
        <v>#VALUE!</v>
      </c>
      <c r="BU33" s="60" t="e">
        <f>SUMIF('[2]30'!$CX$14:$CX$122,"29",'[2]30'!$CV$14:$CV$122)</f>
        <v>#VALUE!</v>
      </c>
      <c r="BV33" s="60" t="e">
        <f>SUMIF('[2]31'!$CX$14:$CX$122,"29",'[2]31'!$CV$14:$CV$122)</f>
        <v>#VALUE!</v>
      </c>
      <c r="BW33" s="57">
        <f t="shared" si="9"/>
        <v>1800</v>
      </c>
      <c r="BX33" s="57">
        <f>BA33+AZ33+AY33+AX33+AW33+AV33+AU33+AT33+AS33+AR33</f>
        <v>2060</v>
      </c>
      <c r="BY33" s="70">
        <f t="shared" si="7"/>
        <v>114.44444444444444</v>
      </c>
      <c r="HG33" s="6">
        <f>[2]основа!AM33</f>
        <v>42368</v>
      </c>
    </row>
    <row r="34" spans="1:215" hidden="1" x14ac:dyDescent="0.2">
      <c r="A34" s="12">
        <v>30</v>
      </c>
      <c r="B34" s="68" t="s">
        <v>117</v>
      </c>
      <c r="C34" s="53" t="s">
        <v>86</v>
      </c>
      <c r="D34" s="69">
        <v>30</v>
      </c>
      <c r="E34" s="55">
        <v>0</v>
      </c>
      <c r="F34" s="55">
        <v>80.5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88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94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88</v>
      </c>
      <c r="AB34" s="55">
        <v>0</v>
      </c>
      <c r="AC34" s="55">
        <v>0</v>
      </c>
      <c r="AD34" s="55">
        <v>0</v>
      </c>
      <c r="AE34" s="55" t="e">
        <f>SUMIF('[2]27'!$AH$14:$AH$122,"30",'[2]27'!$AF$14:$AF$122)</f>
        <v>#VALUE!</v>
      </c>
      <c r="AF34" s="55" t="e">
        <f>SUMIF('[2]28'!$AH$14:$AH$122,"30",'[2]28'!$AF$14:$AF$122)</f>
        <v>#VALUE!</v>
      </c>
      <c r="AG34" s="55" t="e">
        <f>SUMIF('[2]29'!$AH$14:$AH$122,"30",'[2]29'!$AF$14:$AF$122)</f>
        <v>#VALUE!</v>
      </c>
      <c r="AH34" s="55" t="e">
        <f>SUMIF('[2]30'!$AH$14:$AH$122,"30",'[2]30'!$AF$14:$AF$122)</f>
        <v>#VALUE!</v>
      </c>
      <c r="AI34" s="55" t="e">
        <f>SUMIF('[2]31'!AH$14:AH$122,"30",'[2]31'!AF$14:AF$122)</f>
        <v>#VALUE!</v>
      </c>
      <c r="AJ34" s="57">
        <f t="shared" si="8"/>
        <v>600</v>
      </c>
      <c r="AK34" s="57" t="e">
        <f t="shared" si="2"/>
        <v>#VALUE!</v>
      </c>
      <c r="AL34" s="70" t="e">
        <f t="shared" si="6"/>
        <v>#VALUE!</v>
      </c>
      <c r="AN34" s="12">
        <v>30</v>
      </c>
      <c r="AO34" s="68" t="s">
        <v>117</v>
      </c>
      <c r="AP34" s="53" t="s">
        <v>86</v>
      </c>
      <c r="AQ34" s="69">
        <v>60</v>
      </c>
      <c r="AR34" s="60" t="e">
        <f>SUMIF('[2]1'!$CX$14:$CX$122,"30",'[2]1'!$CV$14:$CV$122)</f>
        <v>#VALUE!</v>
      </c>
      <c r="AS34" s="60" t="e">
        <f>SUMIF('[2]2'!$CX$14:$CX$122,"30",'[2]2'!$CV$14:$CV$122)</f>
        <v>#VALUE!</v>
      </c>
      <c r="AT34" s="60" t="e">
        <f>SUMIF('[2]3'!$CX$14:$CX$122,"30",'[2]3'!$CV$14:$CV$122)</f>
        <v>#VALUE!</v>
      </c>
      <c r="AU34" s="60" t="e">
        <f>SUMIF('[2]4'!$CX$14:$CX$122,"30",'[2]4'!$CV$14:$CV$122)</f>
        <v>#VALUE!</v>
      </c>
      <c r="AV34" s="60" t="e">
        <f>SUMIF('[2]5'!$CX$14:$CX$122,"30",'[2]5'!$CV$14:$CV$122)</f>
        <v>#VALUE!</v>
      </c>
      <c r="AW34" s="60" t="e">
        <f>SUMIF('[2]6'!$CX$14:$CX$122,"30",'[2]6'!$CV$14:$CV$122)</f>
        <v>#VALUE!</v>
      </c>
      <c r="AX34" s="60" t="e">
        <f>SUMIF('[2]7'!$CX$14:$CX$122,"30",'[2]7'!$CV$14:$CV$122)</f>
        <v>#VALUE!</v>
      </c>
      <c r="AY34" s="60" t="e">
        <f>SUMIF('[2]8'!$CX$14:$CX$122,"30",'[2]8'!$CV$14:$CV$122)</f>
        <v>#VALUE!</v>
      </c>
      <c r="AZ34" s="60" t="e">
        <f>SUMIF('[2]9'!$CX$14:$CX$122,"30",'[2]9'!$CV$14:$CV$122)</f>
        <v>#VALUE!</v>
      </c>
      <c r="BA34" s="60" t="e">
        <f>SUMIF('[2]10'!$CX$14:$CX$122,"30",'[2]10'!$CV$14:$CV$122)</f>
        <v>#VALUE!</v>
      </c>
      <c r="BB34" s="60" t="e">
        <f>SUMIF('[2]11'!$CX$14:$CX$122,"30",'[2]11'!$CV$14:$CV$122)</f>
        <v>#VALUE!</v>
      </c>
      <c r="BC34" s="60" t="e">
        <f>SUMIF('[2]12'!$CX$14:$CX$122,"30",'[2]12'!$CV$14:$CV$122)</f>
        <v>#VALUE!</v>
      </c>
      <c r="BD34" s="60" t="e">
        <f>SUMIF('[2]13'!$CX$14:$CX$122,"30",'[2]13'!$CV$14:$CV$122)</f>
        <v>#VALUE!</v>
      </c>
      <c r="BE34" s="60" t="e">
        <f>SUMIF('[2]14'!$CX$14:$CX$122,"30",'[2]14'!$CV$14:$CV$122)</f>
        <v>#VALUE!</v>
      </c>
      <c r="BF34" s="60" t="e">
        <f>SUMIF('[2]15'!$CX$14:$CX$122,"30",'[2]15'!$CV$14:$CV$122)</f>
        <v>#VALUE!</v>
      </c>
      <c r="BG34" s="60" t="e">
        <f>SUMIF('[2]16'!$CX$14:$CX$122,"30",'[2]16'!$CV$14:$CV$122)</f>
        <v>#VALUE!</v>
      </c>
      <c r="BH34" s="60" t="e">
        <f>SUMIF('[2]17'!$CX$14:$CX$122,"30",'[2]17'!$CV$14:$CV$122)</f>
        <v>#VALUE!</v>
      </c>
      <c r="BI34" s="60" t="e">
        <f>SUMIF('[2]18'!$CX$14:$CX$122,"30",'[2]18'!$CV$14:$CV$122)</f>
        <v>#VALUE!</v>
      </c>
      <c r="BJ34" s="60" t="e">
        <f>SUMIF('[2]19'!$CX$14:$CX$122,"30",'[2]19'!$CV$14:$CV$122)</f>
        <v>#VALUE!</v>
      </c>
      <c r="BK34" s="60" t="e">
        <f>SUMIF('[2]20'!$CX$14:$CX$122,"30",'[2]20'!$CV$14:$CV$122)</f>
        <v>#VALUE!</v>
      </c>
      <c r="BL34" s="60" t="e">
        <f>SUMIF('[2]21'!$CX$14:$CX$122,"30",'[2]21'!$CV$14:$CV$122)</f>
        <v>#VALUE!</v>
      </c>
      <c r="BM34" s="60" t="e">
        <f>SUMIF('[2]22'!$CX$14:$CX$122,"30",'[2]22'!$CV$14:$CV$122)</f>
        <v>#VALUE!</v>
      </c>
      <c r="BN34" s="60" t="e">
        <f>SUMIF('[2]23'!$CX$14:$CX$122,"30",'[2]23'!$CV$14:$CV$122)</f>
        <v>#VALUE!</v>
      </c>
      <c r="BO34" s="60" t="e">
        <f>SUMIF('[2]24'!$CX$14:$CX$122,"30",'[2]24'!$CV$14:$CV$122)</f>
        <v>#VALUE!</v>
      </c>
      <c r="BP34" s="60" t="e">
        <f>SUMIF('[2]25'!$CX$14:$CX$122,"30",'[2]25'!$CV$14:$CV$122)</f>
        <v>#VALUE!</v>
      </c>
      <c r="BQ34" s="60" t="e">
        <f>SUMIF('[2]26'!$CX$14:$CX$122,"30",'[2]26'!$CV$14:$CV$122)</f>
        <v>#VALUE!</v>
      </c>
      <c r="BR34" s="60" t="e">
        <f>SUMIF('[2]27'!$CX$14:$CX$122,"30",'[2]27'!$CV$14:$CV$122)</f>
        <v>#VALUE!</v>
      </c>
      <c r="BS34" s="60" t="e">
        <f>SUMIF('[2]28'!$CX$14:$CX$122,"30",'[2]28'!$CV$14:$CV$122)</f>
        <v>#VALUE!</v>
      </c>
      <c r="BT34" s="60" t="e">
        <f>SUMIF('[2]29'!$CX$14:$CX$122,"30",'[2]29'!$CV$14:$CV$122)</f>
        <v>#VALUE!</v>
      </c>
      <c r="BU34" s="60" t="e">
        <f>SUMIF('[2]30'!$CX$14:$CX$122,"30",'[2]30'!$CV$14:$CV$122)</f>
        <v>#VALUE!</v>
      </c>
      <c r="BV34" s="60" t="e">
        <f>SUMIF('[2]31'!$CX$14:$CX$122,"30",'[2]31'!$CV$14:$CV$122)</f>
        <v>#VALUE!</v>
      </c>
      <c r="BW34" s="57">
        <f t="shared" si="9"/>
        <v>600</v>
      </c>
      <c r="BX34" s="57" t="e">
        <f t="shared" si="4"/>
        <v>#VALUE!</v>
      </c>
      <c r="BY34" s="70" t="e">
        <f t="shared" si="7"/>
        <v>#VALUE!</v>
      </c>
      <c r="HG34" s="6">
        <f>[2]основа!AM34</f>
        <v>42368</v>
      </c>
    </row>
    <row r="35" spans="1:215" ht="10.5" customHeight="1" x14ac:dyDescent="0.2">
      <c r="HG35" s="6">
        <f>[2]основа!AM35</f>
        <v>42368</v>
      </c>
    </row>
    <row r="36" spans="1:215" ht="15" hidden="1" customHeight="1" x14ac:dyDescent="0.25">
      <c r="B36" s="71" t="s">
        <v>118</v>
      </c>
      <c r="C36" s="202">
        <v>83.875223333333338</v>
      </c>
      <c r="D36" s="203"/>
      <c r="E36" s="204"/>
      <c r="F36" s="204"/>
      <c r="G36" s="72"/>
      <c r="H36" s="205" t="s">
        <v>119</v>
      </c>
      <c r="I36" s="205"/>
      <c r="J36" s="205"/>
      <c r="K36" s="206"/>
      <c r="L36" s="207">
        <v>83.476900000000001</v>
      </c>
      <c r="M36" s="205"/>
      <c r="N36" s="205"/>
      <c r="O36" s="205"/>
      <c r="P36" s="208"/>
      <c r="Q36" s="208"/>
      <c r="R36" s="73"/>
      <c r="S36" s="209" t="s">
        <v>120</v>
      </c>
      <c r="T36" s="209"/>
      <c r="U36" s="209"/>
      <c r="V36" s="210"/>
      <c r="W36" s="211">
        <v>299.73988333333335</v>
      </c>
      <c r="X36" s="209"/>
      <c r="Y36" s="209"/>
      <c r="Z36" s="210"/>
      <c r="AA36" s="212"/>
      <c r="AB36" s="212"/>
      <c r="AC36" s="73"/>
      <c r="AD36" s="196" t="s">
        <v>121</v>
      </c>
      <c r="AE36" s="196"/>
      <c r="AF36" s="196"/>
      <c r="AG36" s="197"/>
      <c r="AH36" s="198">
        <v>2313.7364166666666</v>
      </c>
      <c r="AI36" s="196"/>
      <c r="AJ36" s="196"/>
      <c r="AK36" s="197"/>
      <c r="AL36" s="199"/>
      <c r="AO36" s="71" t="s">
        <v>118</v>
      </c>
      <c r="AP36" s="202">
        <f>[2]основа!U39</f>
        <v>336.82400000000001</v>
      </c>
      <c r="AQ36" s="203"/>
      <c r="AR36" s="204"/>
      <c r="AS36" s="204"/>
      <c r="AT36" s="72"/>
      <c r="AU36" s="205" t="s">
        <v>119</v>
      </c>
      <c r="AV36" s="205"/>
      <c r="AW36" s="205"/>
      <c r="AX36" s="206"/>
      <c r="AY36" s="207">
        <f>[2]основа!U41</f>
        <v>342.49816666666663</v>
      </c>
      <c r="AZ36" s="205"/>
      <c r="BA36" s="205"/>
      <c r="BB36" s="205"/>
      <c r="BC36" s="208"/>
      <c r="BD36" s="208"/>
      <c r="BE36" s="73"/>
      <c r="BF36" s="209" t="s">
        <v>120</v>
      </c>
      <c r="BG36" s="209"/>
      <c r="BH36" s="209"/>
      <c r="BI36" s="210"/>
      <c r="BJ36" s="211">
        <f>[2]основа!U43</f>
        <v>667.04266666666661</v>
      </c>
      <c r="BK36" s="209"/>
      <c r="BL36" s="209"/>
      <c r="BM36" s="210"/>
      <c r="BN36" s="212"/>
      <c r="BO36" s="212"/>
      <c r="BP36" s="73"/>
      <c r="BQ36" s="196" t="s">
        <v>121</v>
      </c>
      <c r="BR36" s="196"/>
      <c r="BS36" s="196"/>
      <c r="BT36" s="197"/>
      <c r="BU36" s="198">
        <f>[2]основа!U45</f>
        <v>7093.720166666667</v>
      </c>
      <c r="BV36" s="196"/>
      <c r="BW36" s="196"/>
      <c r="BX36" s="197"/>
      <c r="BY36" s="199"/>
      <c r="HG36" s="6">
        <f>[2]основа!AM36</f>
        <v>42368</v>
      </c>
    </row>
    <row r="37" spans="1:215" ht="9.75" customHeight="1" x14ac:dyDescent="0.2">
      <c r="HG37" s="6">
        <f>[2]основа!AM37</f>
        <v>42368</v>
      </c>
    </row>
    <row r="38" spans="1:215" ht="12.75" hidden="1" customHeight="1" x14ac:dyDescent="0.2">
      <c r="B38" s="200" t="s">
        <v>122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HG38" s="6">
        <f>[2]основа!AM38</f>
        <v>42368</v>
      </c>
    </row>
    <row r="39" spans="1:215" ht="10.5" hidden="1" customHeight="1" x14ac:dyDescent="0.2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HG39" s="6">
        <f>[2]основа!AM39</f>
        <v>42368</v>
      </c>
    </row>
    <row r="40" spans="1:215" ht="12.75" hidden="1" customHeight="1" x14ac:dyDescent="0.2">
      <c r="B40" s="200" t="s">
        <v>123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HG40" s="6">
        <f>[2]основа!AM40</f>
        <v>42368</v>
      </c>
    </row>
    <row r="41" spans="1:215" x14ac:dyDescent="0.2">
      <c r="AL41" s="76"/>
      <c r="HG41" s="6">
        <f>[2]основа!AM41</f>
        <v>42368</v>
      </c>
    </row>
    <row r="42" spans="1:215" x14ac:dyDescent="0.2">
      <c r="AL42" s="76"/>
      <c r="HG42" s="6">
        <f>[2]основа!AM42</f>
        <v>42368</v>
      </c>
    </row>
    <row r="43" spans="1:215" x14ac:dyDescent="0.2">
      <c r="HG43" s="6">
        <f>[2]основа!AM43</f>
        <v>42368</v>
      </c>
    </row>
    <row r="44" spans="1:215" x14ac:dyDescent="0.2">
      <c r="HG44" s="6">
        <f>[2]основа!AM44</f>
        <v>42368</v>
      </c>
    </row>
    <row r="45" spans="1:215" x14ac:dyDescent="0.2">
      <c r="HG45" s="6">
        <f>[2]основа!AM45</f>
        <v>42368</v>
      </c>
    </row>
    <row r="46" spans="1:215" x14ac:dyDescent="0.2">
      <c r="HG46" s="6">
        <f>[2]основа!AM46</f>
        <v>42368</v>
      </c>
    </row>
    <row r="47" spans="1:215" x14ac:dyDescent="0.2">
      <c r="HG47" s="6">
        <f>[2]основа!AM47</f>
        <v>42368</v>
      </c>
    </row>
    <row r="48" spans="1:215" x14ac:dyDescent="0.2">
      <c r="HG48" s="6">
        <f>[2]основа!AM48</f>
        <v>42368</v>
      </c>
    </row>
    <row r="49" spans="215:215" x14ac:dyDescent="0.2">
      <c r="HG49" s="6">
        <f>[2]основа!AM49</f>
        <v>42368</v>
      </c>
    </row>
    <row r="50" spans="215:215" x14ac:dyDescent="0.2">
      <c r="HG50" s="6">
        <f>[2]основа!AM50</f>
        <v>42368</v>
      </c>
    </row>
    <row r="51" spans="215:215" x14ac:dyDescent="0.2">
      <c r="HG51" s="6">
        <f>[2]основа!AM51</f>
        <v>42368</v>
      </c>
    </row>
    <row r="52" spans="215:215" x14ac:dyDescent="0.2">
      <c r="HG52" s="6">
        <f>[2]основа!AM52</f>
        <v>42368</v>
      </c>
    </row>
    <row r="53" spans="215:215" x14ac:dyDescent="0.2">
      <c r="HG53" s="6">
        <f>[2]основа!AM53</f>
        <v>42368</v>
      </c>
    </row>
    <row r="54" spans="215:215" x14ac:dyDescent="0.2">
      <c r="HG54" s="6">
        <f>[2]основа!AM54</f>
        <v>42368</v>
      </c>
    </row>
    <row r="55" spans="215:215" x14ac:dyDescent="0.2">
      <c r="HG55" s="6">
        <f>[2]основа!AM55</f>
        <v>42368</v>
      </c>
    </row>
    <row r="56" spans="215:215" x14ac:dyDescent="0.2">
      <c r="HG56" s="6">
        <f>[2]основа!AM56</f>
        <v>42368</v>
      </c>
    </row>
    <row r="57" spans="215:215" x14ac:dyDescent="0.2">
      <c r="HG57" s="6">
        <f>[2]основа!AM57</f>
        <v>42368</v>
      </c>
    </row>
    <row r="58" spans="215:215" x14ac:dyDescent="0.2">
      <c r="HG58" s="6">
        <f>[2]основа!AM58</f>
        <v>42368</v>
      </c>
    </row>
    <row r="59" spans="215:215" x14ac:dyDescent="0.2">
      <c r="HG59" s="6">
        <f>[2]основа!AM59</f>
        <v>42368</v>
      </c>
    </row>
    <row r="60" spans="215:215" x14ac:dyDescent="0.2">
      <c r="HG60" s="6">
        <f>[2]основа!AM60</f>
        <v>42368</v>
      </c>
    </row>
    <row r="61" spans="215:215" x14ac:dyDescent="0.2">
      <c r="HG61" s="6">
        <f>[2]основа!AM61</f>
        <v>42368</v>
      </c>
    </row>
    <row r="62" spans="215:215" x14ac:dyDescent="0.2">
      <c r="HG62" s="6">
        <f>[2]основа!AM62</f>
        <v>42368</v>
      </c>
    </row>
    <row r="63" spans="215:215" x14ac:dyDescent="0.2">
      <c r="HG63" s="6">
        <f>[2]основа!AM63</f>
        <v>42368</v>
      </c>
    </row>
    <row r="64" spans="215:215" x14ac:dyDescent="0.2">
      <c r="HG64" s="6">
        <f>[2]основа!AM64</f>
        <v>42368</v>
      </c>
    </row>
    <row r="65" spans="215:215" x14ac:dyDescent="0.2">
      <c r="HG65" s="6">
        <f>[2]основа!AM65</f>
        <v>42368</v>
      </c>
    </row>
    <row r="66" spans="215:215" x14ac:dyDescent="0.2">
      <c r="HG66" s="6">
        <f>[2]основа!AM66</f>
        <v>42368</v>
      </c>
    </row>
    <row r="67" spans="215:215" x14ac:dyDescent="0.2">
      <c r="HG67" s="6">
        <f>[2]основа!AM67</f>
        <v>42368</v>
      </c>
    </row>
    <row r="68" spans="215:215" x14ac:dyDescent="0.2">
      <c r="HG68" s="6">
        <f>[2]основа!AM68</f>
        <v>42368</v>
      </c>
    </row>
    <row r="69" spans="215:215" x14ac:dyDescent="0.2">
      <c r="HG69" s="6">
        <f>[2]основа!AM69</f>
        <v>42368</v>
      </c>
    </row>
    <row r="70" spans="215:215" x14ac:dyDescent="0.2">
      <c r="HG70" s="6">
        <f>[2]основа!AM70</f>
        <v>42368</v>
      </c>
    </row>
    <row r="71" spans="215:215" x14ac:dyDescent="0.2">
      <c r="HG71" s="6">
        <f>[2]основа!AM71</f>
        <v>42368</v>
      </c>
    </row>
    <row r="72" spans="215:215" x14ac:dyDescent="0.2">
      <c r="HG72" s="6">
        <f>[2]основа!AM72</f>
        <v>42368</v>
      </c>
    </row>
    <row r="73" spans="215:215" x14ac:dyDescent="0.2">
      <c r="HG73" s="6">
        <f>[2]основа!AM73</f>
        <v>42368</v>
      </c>
    </row>
    <row r="74" spans="215:215" x14ac:dyDescent="0.2">
      <c r="HG74" s="6">
        <f>[2]основа!AM74</f>
        <v>42368</v>
      </c>
    </row>
    <row r="75" spans="215:215" x14ac:dyDescent="0.2">
      <c r="HG75" s="6">
        <f>[2]основа!AM75</f>
        <v>42368</v>
      </c>
    </row>
    <row r="76" spans="215:215" x14ac:dyDescent="0.2">
      <c r="HG76" s="6">
        <f>[2]основа!AM76</f>
        <v>42368</v>
      </c>
    </row>
    <row r="77" spans="215:215" x14ac:dyDescent="0.2">
      <c r="HG77" s="6">
        <f>[2]основа!AM77</f>
        <v>42368</v>
      </c>
    </row>
    <row r="78" spans="215:215" x14ac:dyDescent="0.2">
      <c r="HG78" s="6">
        <f>[2]основа!AM78</f>
        <v>42368</v>
      </c>
    </row>
    <row r="79" spans="215:215" x14ac:dyDescent="0.2">
      <c r="HG79" s="6">
        <f>[2]основа!AM79</f>
        <v>42368</v>
      </c>
    </row>
    <row r="80" spans="215:215" x14ac:dyDescent="0.2">
      <c r="HG80" s="6">
        <f>[2]основа!AM80</f>
        <v>42368</v>
      </c>
    </row>
    <row r="81" spans="215:215" x14ac:dyDescent="0.2">
      <c r="HG81" s="6">
        <f>[2]основа!AM81</f>
        <v>42368</v>
      </c>
    </row>
    <row r="82" spans="215:215" x14ac:dyDescent="0.2">
      <c r="HG82" s="6">
        <f>[2]основа!AM82</f>
        <v>42368</v>
      </c>
    </row>
    <row r="83" spans="215:215" x14ac:dyDescent="0.2">
      <c r="HG83" s="6">
        <f>[2]основа!AM83</f>
        <v>42368</v>
      </c>
    </row>
    <row r="84" spans="215:215" x14ac:dyDescent="0.2">
      <c r="HG84" s="6">
        <f>[2]основа!AM84</f>
        <v>42368</v>
      </c>
    </row>
    <row r="85" spans="215:215" x14ac:dyDescent="0.2">
      <c r="HG85" s="6">
        <f>[2]основа!AM85</f>
        <v>42368</v>
      </c>
    </row>
    <row r="86" spans="215:215" x14ac:dyDescent="0.2">
      <c r="HG86" s="6">
        <f>[2]основа!AM86</f>
        <v>42368</v>
      </c>
    </row>
    <row r="87" spans="215:215" x14ac:dyDescent="0.2">
      <c r="HG87" s="6">
        <f>[2]основа!AM87</f>
        <v>42368</v>
      </c>
    </row>
    <row r="88" spans="215:215" x14ac:dyDescent="0.2">
      <c r="HG88" s="6">
        <f>[2]основа!AM88</f>
        <v>42368</v>
      </c>
    </row>
    <row r="89" spans="215:215" x14ac:dyDescent="0.2">
      <c r="HG89" s="6">
        <f>[2]основа!AM89</f>
        <v>42368</v>
      </c>
    </row>
    <row r="90" spans="215:215" x14ac:dyDescent="0.2">
      <c r="HG90" s="6">
        <f>[2]основа!AM90</f>
        <v>42368</v>
      </c>
    </row>
    <row r="91" spans="215:215" x14ac:dyDescent="0.2">
      <c r="HG91" s="6">
        <f>[2]основа!AM91</f>
        <v>42368</v>
      </c>
    </row>
    <row r="92" spans="215:215" x14ac:dyDescent="0.2">
      <c r="HG92" s="6">
        <f>[2]основа!AM92</f>
        <v>42368</v>
      </c>
    </row>
    <row r="93" spans="215:215" x14ac:dyDescent="0.2">
      <c r="HG93" s="6">
        <f>[2]основа!AM93</f>
        <v>42368</v>
      </c>
    </row>
    <row r="94" spans="215:215" x14ac:dyDescent="0.2">
      <c r="HG94" s="6">
        <f>[2]основа!AM94</f>
        <v>42368</v>
      </c>
    </row>
    <row r="95" spans="215:215" x14ac:dyDescent="0.2">
      <c r="HG95" s="6">
        <f>[2]основа!AM95</f>
        <v>42368</v>
      </c>
    </row>
    <row r="96" spans="215:215" x14ac:dyDescent="0.2">
      <c r="HG96" s="6">
        <f>[2]основа!AM96</f>
        <v>42368</v>
      </c>
    </row>
    <row r="97" spans="215:215" x14ac:dyDescent="0.2">
      <c r="HG97" s="6">
        <f>[2]основа!AM97</f>
        <v>42368</v>
      </c>
    </row>
    <row r="98" spans="215:215" x14ac:dyDescent="0.2">
      <c r="HG98" s="6">
        <f>[2]основа!AM98</f>
        <v>42368</v>
      </c>
    </row>
    <row r="99" spans="215:215" x14ac:dyDescent="0.2">
      <c r="HG99" s="6">
        <f>[2]основа!AM99</f>
        <v>42368</v>
      </c>
    </row>
    <row r="100" spans="215:215" x14ac:dyDescent="0.2">
      <c r="HG100" s="6">
        <f>[2]основа!AM100</f>
        <v>42368</v>
      </c>
    </row>
    <row r="101" spans="215:215" x14ac:dyDescent="0.2">
      <c r="HG101" s="6">
        <f>[2]основа!AM101</f>
        <v>42368</v>
      </c>
    </row>
    <row r="102" spans="215:215" x14ac:dyDescent="0.2">
      <c r="HG102" s="6">
        <f>[2]основа!AM102</f>
        <v>42368</v>
      </c>
    </row>
    <row r="103" spans="215:215" x14ac:dyDescent="0.2">
      <c r="HG103" s="6">
        <f>[2]основа!AM103</f>
        <v>42368</v>
      </c>
    </row>
    <row r="104" spans="215:215" x14ac:dyDescent="0.2">
      <c r="HG104" s="6">
        <f>[2]основа!AM104</f>
        <v>42368</v>
      </c>
    </row>
    <row r="105" spans="215:215" x14ac:dyDescent="0.2">
      <c r="HG105" s="6">
        <f>[2]основа!AM105</f>
        <v>42368</v>
      </c>
    </row>
    <row r="106" spans="215:215" x14ac:dyDescent="0.2">
      <c r="HG106" s="6">
        <f>[2]основа!AM106</f>
        <v>42368</v>
      </c>
    </row>
    <row r="107" spans="215:215" x14ac:dyDescent="0.2">
      <c r="HG107" s="6">
        <f>[2]основа!AM107</f>
        <v>42368</v>
      </c>
    </row>
    <row r="108" spans="215:215" x14ac:dyDescent="0.2">
      <c r="HG108" s="6">
        <f>[2]основа!AM108</f>
        <v>42368</v>
      </c>
    </row>
    <row r="109" spans="215:215" x14ac:dyDescent="0.2">
      <c r="HG109" s="6">
        <f>[2]основа!AM109</f>
        <v>42368</v>
      </c>
    </row>
    <row r="110" spans="215:215" x14ac:dyDescent="0.2">
      <c r="HG110" s="6">
        <f>[2]основа!AM110</f>
        <v>42368</v>
      </c>
    </row>
    <row r="111" spans="215:215" x14ac:dyDescent="0.2">
      <c r="HG111" s="6">
        <f>[2]основа!AM111</f>
        <v>42368</v>
      </c>
    </row>
    <row r="112" spans="215:215" x14ac:dyDescent="0.2">
      <c r="HG112" s="6">
        <f>[2]основа!AM112</f>
        <v>42368</v>
      </c>
    </row>
    <row r="113" spans="215:215" x14ac:dyDescent="0.2">
      <c r="HG113" s="6">
        <f>[2]основа!AM113</f>
        <v>42368</v>
      </c>
    </row>
    <row r="114" spans="215:215" x14ac:dyDescent="0.2">
      <c r="HG114" s="6">
        <f>[2]основа!AM114</f>
        <v>42368</v>
      </c>
    </row>
    <row r="115" spans="215:215" x14ac:dyDescent="0.2">
      <c r="HG115" s="6">
        <f>[2]основа!AM115</f>
        <v>42368</v>
      </c>
    </row>
    <row r="116" spans="215:215" x14ac:dyDescent="0.2">
      <c r="HG116" s="6">
        <f>[2]основа!AM116</f>
        <v>42368</v>
      </c>
    </row>
    <row r="117" spans="215:215" x14ac:dyDescent="0.2">
      <c r="HG117" s="6">
        <f>[2]основа!AM117</f>
        <v>42368</v>
      </c>
    </row>
    <row r="118" spans="215:215" x14ac:dyDescent="0.2">
      <c r="HG118" s="6">
        <f>[2]основа!AM118</f>
        <v>42368</v>
      </c>
    </row>
    <row r="119" spans="215:215" x14ac:dyDescent="0.2">
      <c r="HG119" s="6">
        <f>[2]основа!AM119</f>
        <v>42368</v>
      </c>
    </row>
    <row r="120" spans="215:215" x14ac:dyDescent="0.2">
      <c r="HG120" s="6">
        <f>[2]основа!AM120</f>
        <v>42368</v>
      </c>
    </row>
    <row r="121" spans="215:215" x14ac:dyDescent="0.2">
      <c r="HG121" s="6">
        <f>[2]основа!AM121</f>
        <v>42368</v>
      </c>
    </row>
    <row r="122" spans="215:215" x14ac:dyDescent="0.2">
      <c r="HG122" s="6">
        <f>[2]основа!AM122</f>
        <v>42368</v>
      </c>
    </row>
    <row r="123" spans="215:215" x14ac:dyDescent="0.2">
      <c r="HG123" s="6">
        <f>[2]основа!AM123</f>
        <v>42368</v>
      </c>
    </row>
    <row r="124" spans="215:215" x14ac:dyDescent="0.2">
      <c r="HG124" s="6">
        <f>[2]основа!AM124</f>
        <v>42368</v>
      </c>
    </row>
    <row r="125" spans="215:215" x14ac:dyDescent="0.2">
      <c r="HG125" s="6">
        <f>[2]основа!AM125</f>
        <v>42368</v>
      </c>
    </row>
    <row r="126" spans="215:215" x14ac:dyDescent="0.2">
      <c r="HG126" s="6">
        <f>[2]основа!AM126</f>
        <v>42368</v>
      </c>
    </row>
    <row r="127" spans="215:215" x14ac:dyDescent="0.2">
      <c r="HG127" s="6">
        <f>[2]основа!AM127</f>
        <v>42368</v>
      </c>
    </row>
    <row r="128" spans="215:215" x14ac:dyDescent="0.2">
      <c r="HG128" s="6">
        <f>[2]основа!AM128</f>
        <v>42368</v>
      </c>
    </row>
    <row r="129" spans="215:215" x14ac:dyDescent="0.2">
      <c r="HG129" s="6">
        <f>[2]основа!AM129</f>
        <v>42368</v>
      </c>
    </row>
    <row r="130" spans="215:215" x14ac:dyDescent="0.2">
      <c r="HG130" s="6">
        <f>[2]основа!AM130</f>
        <v>42368</v>
      </c>
    </row>
    <row r="131" spans="215:215" x14ac:dyDescent="0.2">
      <c r="HG131" s="6">
        <f>[2]основа!AM131</f>
        <v>42368</v>
      </c>
    </row>
    <row r="132" spans="215:215" x14ac:dyDescent="0.2">
      <c r="HG132" s="6">
        <f>[2]основа!AM132</f>
        <v>42368</v>
      </c>
    </row>
    <row r="133" spans="215:215" x14ac:dyDescent="0.2">
      <c r="HG133" s="6">
        <f>[2]основа!AM133</f>
        <v>42368</v>
      </c>
    </row>
    <row r="134" spans="215:215" x14ac:dyDescent="0.2">
      <c r="HG134" s="6">
        <f>[2]основа!AM134</f>
        <v>42368</v>
      </c>
    </row>
    <row r="135" spans="215:215" x14ac:dyDescent="0.2">
      <c r="HG135" s="6">
        <f>[2]основа!AM135</f>
        <v>42368</v>
      </c>
    </row>
    <row r="136" spans="215:215" x14ac:dyDescent="0.2">
      <c r="HG136" s="6">
        <f>[2]основа!AM136</f>
        <v>42368</v>
      </c>
    </row>
    <row r="137" spans="215:215" x14ac:dyDescent="0.2">
      <c r="HG137" s="6">
        <f>[2]основа!AM137</f>
        <v>42368</v>
      </c>
    </row>
    <row r="138" spans="215:215" x14ac:dyDescent="0.2">
      <c r="HG138" s="6">
        <f>[2]основа!AM138</f>
        <v>42368</v>
      </c>
    </row>
    <row r="139" spans="215:215" x14ac:dyDescent="0.2">
      <c r="HG139" s="6">
        <f>[2]основа!AM139</f>
        <v>42368</v>
      </c>
    </row>
    <row r="140" spans="215:215" x14ac:dyDescent="0.2">
      <c r="HG140" s="6">
        <f>[2]основа!AM140</f>
        <v>42368</v>
      </c>
    </row>
    <row r="141" spans="215:215" x14ac:dyDescent="0.2">
      <c r="HG141" s="6">
        <f>[2]основа!AM141</f>
        <v>42368</v>
      </c>
    </row>
    <row r="142" spans="215:215" x14ac:dyDescent="0.2">
      <c r="HG142" s="6">
        <f>[2]основа!AM142</f>
        <v>42368</v>
      </c>
    </row>
    <row r="143" spans="215:215" x14ac:dyDescent="0.2">
      <c r="HG143" s="6">
        <f>[2]основа!AM143</f>
        <v>42368</v>
      </c>
    </row>
    <row r="144" spans="215:215" x14ac:dyDescent="0.2">
      <c r="HG144" s="6">
        <f>[2]основа!AM144</f>
        <v>42368</v>
      </c>
    </row>
    <row r="145" spans="215:215" x14ac:dyDescent="0.2">
      <c r="HG145" s="6">
        <f>[2]основа!AM145</f>
        <v>42368</v>
      </c>
    </row>
    <row r="146" spans="215:215" x14ac:dyDescent="0.2">
      <c r="HG146" s="6">
        <f>[2]основа!AM146</f>
        <v>42368</v>
      </c>
    </row>
    <row r="147" spans="215:215" x14ac:dyDescent="0.2">
      <c r="HG147" s="6">
        <f>[2]основа!AM147</f>
        <v>42368</v>
      </c>
    </row>
    <row r="148" spans="215:215" x14ac:dyDescent="0.2">
      <c r="HG148" s="6">
        <f>[2]основа!AM148</f>
        <v>42368</v>
      </c>
    </row>
    <row r="149" spans="215:215" x14ac:dyDescent="0.2">
      <c r="HG149" s="6">
        <f>[2]основа!AM149</f>
        <v>42368</v>
      </c>
    </row>
    <row r="150" spans="215:215" x14ac:dyDescent="0.2">
      <c r="HG150" s="6">
        <f>[2]основа!AM150</f>
        <v>42368</v>
      </c>
    </row>
    <row r="151" spans="215:215" x14ac:dyDescent="0.2">
      <c r="HG151" s="6">
        <f>[2]основа!AM151</f>
        <v>42368</v>
      </c>
    </row>
    <row r="152" spans="215:215" x14ac:dyDescent="0.2">
      <c r="HG152" s="6">
        <f>[2]основа!AM152</f>
        <v>42368</v>
      </c>
    </row>
    <row r="153" spans="215:215" x14ac:dyDescent="0.2">
      <c r="HG153" s="6">
        <f>[2]основа!AM153</f>
        <v>42368</v>
      </c>
    </row>
    <row r="154" spans="215:215" x14ac:dyDescent="0.2">
      <c r="HG154" s="6">
        <f>[2]основа!AM154</f>
        <v>42368</v>
      </c>
    </row>
    <row r="155" spans="215:215" x14ac:dyDescent="0.2">
      <c r="HG155" s="6">
        <f>[2]основа!AM155</f>
        <v>42368</v>
      </c>
    </row>
    <row r="156" spans="215:215" x14ac:dyDescent="0.2">
      <c r="HG156" s="6">
        <f>[2]основа!AM156</f>
        <v>42368</v>
      </c>
    </row>
    <row r="157" spans="215:215" x14ac:dyDescent="0.2">
      <c r="HG157" s="6">
        <f>[2]основа!AM157</f>
        <v>42368</v>
      </c>
    </row>
    <row r="158" spans="215:215" x14ac:dyDescent="0.2">
      <c r="HG158" s="6">
        <f>[2]основа!AM158</f>
        <v>42368</v>
      </c>
    </row>
    <row r="159" spans="215:215" x14ac:dyDescent="0.2">
      <c r="HG159" s="6">
        <f>[2]основа!AM159</f>
        <v>42368</v>
      </c>
    </row>
    <row r="160" spans="215:215" x14ac:dyDescent="0.2">
      <c r="HG160" s="6">
        <f>[2]основа!AM160</f>
        <v>42368</v>
      </c>
    </row>
    <row r="161" spans="215:215" x14ac:dyDescent="0.2">
      <c r="HG161" s="6">
        <f>[2]основа!AM161</f>
        <v>42368</v>
      </c>
    </row>
    <row r="162" spans="215:215" x14ac:dyDescent="0.2">
      <c r="HG162" s="6">
        <f>[2]основа!AM162</f>
        <v>42368</v>
      </c>
    </row>
    <row r="163" spans="215:215" x14ac:dyDescent="0.2">
      <c r="HG163" s="6">
        <f>[2]основа!AM163</f>
        <v>42368</v>
      </c>
    </row>
    <row r="164" spans="215:215" x14ac:dyDescent="0.2">
      <c r="HG164" s="6">
        <f>[2]основа!AM164</f>
        <v>42368</v>
      </c>
    </row>
    <row r="165" spans="215:215" x14ac:dyDescent="0.2">
      <c r="HG165" s="6">
        <f>[2]основа!AM165</f>
        <v>42368</v>
      </c>
    </row>
    <row r="166" spans="215:215" x14ac:dyDescent="0.2">
      <c r="HG166" s="6">
        <f>[2]основа!AM166</f>
        <v>42368</v>
      </c>
    </row>
    <row r="167" spans="215:215" x14ac:dyDescent="0.2">
      <c r="HG167" s="6">
        <f>[2]основа!AM167</f>
        <v>42368</v>
      </c>
    </row>
    <row r="168" spans="215:215" x14ac:dyDescent="0.2">
      <c r="HG168" s="6">
        <f>[2]основа!AM168</f>
        <v>42368</v>
      </c>
    </row>
    <row r="169" spans="215:215" x14ac:dyDescent="0.2">
      <c r="HG169" s="6">
        <f>[2]основа!AM169</f>
        <v>42368</v>
      </c>
    </row>
    <row r="170" spans="215:215" x14ac:dyDescent="0.2">
      <c r="HG170" s="6">
        <f>[2]основа!AM170</f>
        <v>42368</v>
      </c>
    </row>
    <row r="171" spans="215:215" x14ac:dyDescent="0.2">
      <c r="HG171" s="6">
        <f>[2]основа!AM171</f>
        <v>42368</v>
      </c>
    </row>
    <row r="172" spans="215:215" x14ac:dyDescent="0.2">
      <c r="HG172" s="6">
        <f>[2]основа!AM172</f>
        <v>42368</v>
      </c>
    </row>
    <row r="173" spans="215:215" x14ac:dyDescent="0.2">
      <c r="HG173" s="6">
        <f>[2]основа!AM173</f>
        <v>42368</v>
      </c>
    </row>
    <row r="174" spans="215:215" x14ac:dyDescent="0.2">
      <c r="HG174" s="6">
        <f>[2]основа!AM174</f>
        <v>42368</v>
      </c>
    </row>
    <row r="175" spans="215:215" x14ac:dyDescent="0.2">
      <c r="HG175" s="6">
        <f>[2]основа!AM175</f>
        <v>42368</v>
      </c>
    </row>
    <row r="176" spans="215:215" x14ac:dyDescent="0.2">
      <c r="HG176" s="6">
        <f>[2]основа!AM176</f>
        <v>42368</v>
      </c>
    </row>
    <row r="177" spans="215:215" x14ac:dyDescent="0.2">
      <c r="HG177" s="6">
        <f>[2]основа!AM177</f>
        <v>42368</v>
      </c>
    </row>
    <row r="178" spans="215:215" x14ac:dyDescent="0.2">
      <c r="HG178" s="6">
        <f>[2]основа!AM178</f>
        <v>42368</v>
      </c>
    </row>
    <row r="179" spans="215:215" x14ac:dyDescent="0.2">
      <c r="HG179" s="6">
        <f>[2]основа!AM179</f>
        <v>42368</v>
      </c>
    </row>
    <row r="180" spans="215:215" x14ac:dyDescent="0.2">
      <c r="HG180" s="6">
        <f>[2]основа!AM180</f>
        <v>42368</v>
      </c>
    </row>
    <row r="181" spans="215:215" x14ac:dyDescent="0.2">
      <c r="HG181" s="6">
        <f>[2]основа!AM181</f>
        <v>42368</v>
      </c>
    </row>
    <row r="182" spans="215:215" x14ac:dyDescent="0.2">
      <c r="HG182" s="6">
        <f>[2]основа!AM182</f>
        <v>42368</v>
      </c>
    </row>
    <row r="183" spans="215:215" x14ac:dyDescent="0.2">
      <c r="HG183" s="6">
        <f>[2]основа!AM183</f>
        <v>42368</v>
      </c>
    </row>
    <row r="184" spans="215:215" x14ac:dyDescent="0.2">
      <c r="HG184" s="6">
        <f>[2]основа!AM184</f>
        <v>42368</v>
      </c>
    </row>
    <row r="185" spans="215:215" x14ac:dyDescent="0.2">
      <c r="HG185" s="6">
        <f>[2]основа!AM185</f>
        <v>42368</v>
      </c>
    </row>
    <row r="186" spans="215:215" x14ac:dyDescent="0.2">
      <c r="HG186" s="6">
        <f>[2]основа!AM186</f>
        <v>42368</v>
      </c>
    </row>
    <row r="187" spans="215:215" x14ac:dyDescent="0.2">
      <c r="HG187" s="6">
        <f>[2]основа!AM187</f>
        <v>42368</v>
      </c>
    </row>
    <row r="188" spans="215:215" x14ac:dyDescent="0.2">
      <c r="HG188" s="6">
        <f>[2]основа!AM188</f>
        <v>42368</v>
      </c>
    </row>
    <row r="189" spans="215:215" x14ac:dyDescent="0.2">
      <c r="HG189" s="6">
        <f>[2]основа!AM189</f>
        <v>42368</v>
      </c>
    </row>
    <row r="190" spans="215:215" x14ac:dyDescent="0.2">
      <c r="HG190" s="6">
        <f>[2]основа!AM190</f>
        <v>42368</v>
      </c>
    </row>
    <row r="191" spans="215:215" x14ac:dyDescent="0.2">
      <c r="HG191" s="6">
        <f>[2]основа!AM191</f>
        <v>42368</v>
      </c>
    </row>
    <row r="192" spans="215:215" x14ac:dyDescent="0.2">
      <c r="HG192" s="6">
        <f>[2]основа!AM192</f>
        <v>42368</v>
      </c>
    </row>
    <row r="193" spans="215:215" x14ac:dyDescent="0.2">
      <c r="HG193" s="6">
        <f>[2]основа!AM193</f>
        <v>42368</v>
      </c>
    </row>
    <row r="194" spans="215:215" x14ac:dyDescent="0.2">
      <c r="HG194" s="6">
        <f>[2]основа!AM194</f>
        <v>42368</v>
      </c>
    </row>
    <row r="195" spans="215:215" x14ac:dyDescent="0.2">
      <c r="HG195" s="6">
        <f>[2]основа!AM195</f>
        <v>42368</v>
      </c>
    </row>
    <row r="196" spans="215:215" x14ac:dyDescent="0.2">
      <c r="HG196" s="6">
        <f>[2]основа!AM196</f>
        <v>42368</v>
      </c>
    </row>
    <row r="197" spans="215:215" x14ac:dyDescent="0.2">
      <c r="HG197" s="6">
        <f>[2]основа!AM197</f>
        <v>42368</v>
      </c>
    </row>
    <row r="198" spans="215:215" x14ac:dyDescent="0.2">
      <c r="HG198" s="6">
        <f>[2]основа!AM198</f>
        <v>42368</v>
      </c>
    </row>
    <row r="199" spans="215:215" x14ac:dyDescent="0.2">
      <c r="HG199" s="6">
        <f>[2]основа!AM199</f>
        <v>42368</v>
      </c>
    </row>
    <row r="200" spans="215:215" x14ac:dyDescent="0.2">
      <c r="HG200" s="6">
        <f>[2]основа!AM200</f>
        <v>42368</v>
      </c>
    </row>
    <row r="201" spans="215:215" x14ac:dyDescent="0.2">
      <c r="HG201" s="6">
        <f>[2]основа!AM201</f>
        <v>42368</v>
      </c>
    </row>
    <row r="202" spans="215:215" x14ac:dyDescent="0.2">
      <c r="HG202" s="6">
        <f>[2]основа!AM202</f>
        <v>42368</v>
      </c>
    </row>
    <row r="203" spans="215:215" x14ac:dyDescent="0.2">
      <c r="HG203" s="6">
        <f>[2]основа!AM203</f>
        <v>42368</v>
      </c>
    </row>
    <row r="204" spans="215:215" x14ac:dyDescent="0.2">
      <c r="HG204" s="6">
        <f>[2]основа!AM204</f>
        <v>42368</v>
      </c>
    </row>
    <row r="205" spans="215:215" x14ac:dyDescent="0.2">
      <c r="HG205" s="6">
        <f>[2]основа!AM205</f>
        <v>42368</v>
      </c>
    </row>
    <row r="206" spans="215:215" x14ac:dyDescent="0.2">
      <c r="HG206" s="6">
        <f>[2]основа!AM206</f>
        <v>42368</v>
      </c>
    </row>
    <row r="207" spans="215:215" x14ac:dyDescent="0.2">
      <c r="HG207" s="6">
        <f>[2]основа!AM207</f>
        <v>42368</v>
      </c>
    </row>
    <row r="208" spans="215:215" x14ac:dyDescent="0.2">
      <c r="HG208" s="6">
        <f>[2]основа!AM208</f>
        <v>42368</v>
      </c>
    </row>
    <row r="209" spans="215:215" x14ac:dyDescent="0.2">
      <c r="HG209" s="6">
        <f>[2]основа!AM209</f>
        <v>42368</v>
      </c>
    </row>
    <row r="210" spans="215:215" x14ac:dyDescent="0.2">
      <c r="HG210" s="6">
        <f>[2]основа!AM210</f>
        <v>42368</v>
      </c>
    </row>
    <row r="211" spans="215:215" x14ac:dyDescent="0.2">
      <c r="HG211" s="6">
        <f>[2]основа!AM211</f>
        <v>42368</v>
      </c>
    </row>
    <row r="212" spans="215:215" x14ac:dyDescent="0.2">
      <c r="HG212" s="6">
        <f>[2]основа!AM212</f>
        <v>42368</v>
      </c>
    </row>
    <row r="213" spans="215:215" x14ac:dyDescent="0.2">
      <c r="HG213" s="6">
        <f>[2]основа!AM213</f>
        <v>42368</v>
      </c>
    </row>
    <row r="214" spans="215:215" x14ac:dyDescent="0.2">
      <c r="HG214" s="6">
        <f>[2]основа!AM214</f>
        <v>42368</v>
      </c>
    </row>
    <row r="215" spans="215:215" x14ac:dyDescent="0.2">
      <c r="HG215" s="6">
        <f>[2]основа!AM215</f>
        <v>42368</v>
      </c>
    </row>
    <row r="216" spans="215:215" x14ac:dyDescent="0.2">
      <c r="HG216" s="6">
        <f>[2]основа!AM216</f>
        <v>42368</v>
      </c>
    </row>
    <row r="217" spans="215:215" x14ac:dyDescent="0.2">
      <c r="HG217" s="6">
        <f>[2]основа!AM217</f>
        <v>42368</v>
      </c>
    </row>
    <row r="218" spans="215:215" x14ac:dyDescent="0.2">
      <c r="HG218" s="6">
        <f>[2]основа!AM218</f>
        <v>42368</v>
      </c>
    </row>
    <row r="219" spans="215:215" x14ac:dyDescent="0.2">
      <c r="HG219" s="6">
        <f>[2]основа!AM219</f>
        <v>42368</v>
      </c>
    </row>
    <row r="220" spans="215:215" x14ac:dyDescent="0.2">
      <c r="HG220" s="6">
        <f>[2]основа!AM220</f>
        <v>42368</v>
      </c>
    </row>
    <row r="221" spans="215:215" x14ac:dyDescent="0.2">
      <c r="HG221" s="6">
        <f>[2]основа!AM221</f>
        <v>42368</v>
      </c>
    </row>
    <row r="222" spans="215:215" x14ac:dyDescent="0.2">
      <c r="HG222" s="6">
        <f>[2]основа!AM222</f>
        <v>42368</v>
      </c>
    </row>
    <row r="223" spans="215:215" x14ac:dyDescent="0.2">
      <c r="HG223" s="6">
        <f>[2]основа!AM223</f>
        <v>42368</v>
      </c>
    </row>
    <row r="224" spans="215:215" x14ac:dyDescent="0.2">
      <c r="HG224" s="6">
        <f>[2]основа!AM224</f>
        <v>42368</v>
      </c>
    </row>
    <row r="225" spans="215:215" x14ac:dyDescent="0.2">
      <c r="HG225" s="6">
        <f>[2]основа!AM225</f>
        <v>42368</v>
      </c>
    </row>
    <row r="226" spans="215:215" x14ac:dyDescent="0.2">
      <c r="HG226" s="6">
        <f>[2]основа!AM226</f>
        <v>42368</v>
      </c>
    </row>
    <row r="227" spans="215:215" x14ac:dyDescent="0.2">
      <c r="HG227" s="6">
        <f>[2]основа!AM227</f>
        <v>42368</v>
      </c>
    </row>
    <row r="228" spans="215:215" x14ac:dyDescent="0.2">
      <c r="HG228" s="6">
        <f>[2]основа!AM228</f>
        <v>42368</v>
      </c>
    </row>
    <row r="229" spans="215:215" x14ac:dyDescent="0.2">
      <c r="HG229" s="6">
        <f>[2]основа!AM229</f>
        <v>42368</v>
      </c>
    </row>
    <row r="230" spans="215:215" x14ac:dyDescent="0.2">
      <c r="HG230" s="6">
        <f>[2]основа!AM230</f>
        <v>42368</v>
      </c>
    </row>
    <row r="231" spans="215:215" x14ac:dyDescent="0.2">
      <c r="HG231" s="6">
        <f>[2]основа!AM231</f>
        <v>42368</v>
      </c>
    </row>
    <row r="232" spans="215:215" x14ac:dyDescent="0.2">
      <c r="HG232" s="6">
        <f>[2]основа!AM232</f>
        <v>42368</v>
      </c>
    </row>
    <row r="233" spans="215:215" x14ac:dyDescent="0.2">
      <c r="HG233" s="6">
        <f>[2]основа!AM233</f>
        <v>42368</v>
      </c>
    </row>
    <row r="234" spans="215:215" x14ac:dyDescent="0.2">
      <c r="HG234" s="6">
        <f>[2]основа!AM234</f>
        <v>42368</v>
      </c>
    </row>
    <row r="235" spans="215:215" x14ac:dyDescent="0.2">
      <c r="HG235" s="6">
        <f>[2]основа!AM235</f>
        <v>42368</v>
      </c>
    </row>
    <row r="236" spans="215:215" x14ac:dyDescent="0.2">
      <c r="HG236" s="6">
        <f>[2]основа!AM236</f>
        <v>42368</v>
      </c>
    </row>
    <row r="237" spans="215:215" x14ac:dyDescent="0.2">
      <c r="HG237" s="6">
        <f>[2]основа!AM237</f>
        <v>42368</v>
      </c>
    </row>
    <row r="238" spans="215:215" x14ac:dyDescent="0.2">
      <c r="HG238" s="6">
        <f>[2]основа!AM238</f>
        <v>42368</v>
      </c>
    </row>
    <row r="239" spans="215:215" x14ac:dyDescent="0.2">
      <c r="HG239" s="6">
        <f>[2]основа!AM239</f>
        <v>42368</v>
      </c>
    </row>
    <row r="240" spans="215:215" x14ac:dyDescent="0.2">
      <c r="HG240" s="6">
        <f>[2]основа!AM240</f>
        <v>42368</v>
      </c>
    </row>
    <row r="241" spans="215:215" x14ac:dyDescent="0.2">
      <c r="HG241" s="6">
        <f>[2]основа!AM241</f>
        <v>42368</v>
      </c>
    </row>
    <row r="242" spans="215:215" x14ac:dyDescent="0.2">
      <c r="HG242" s="6">
        <f>[2]основа!AM242</f>
        <v>42368</v>
      </c>
    </row>
    <row r="243" spans="215:215" x14ac:dyDescent="0.2">
      <c r="HG243" s="6">
        <f>[2]основа!AM243</f>
        <v>42368</v>
      </c>
    </row>
    <row r="244" spans="215:215" x14ac:dyDescent="0.2">
      <c r="HG244" s="6">
        <f>[2]основа!AM244</f>
        <v>42368</v>
      </c>
    </row>
    <row r="245" spans="215:215" x14ac:dyDescent="0.2">
      <c r="HG245" s="6">
        <f>[2]основа!AM245</f>
        <v>42368</v>
      </c>
    </row>
    <row r="246" spans="215:215" x14ac:dyDescent="0.2">
      <c r="HG246" s="6">
        <f>[2]основа!AM246</f>
        <v>42368</v>
      </c>
    </row>
    <row r="247" spans="215:215" x14ac:dyDescent="0.2">
      <c r="HG247" s="6">
        <f>[2]основа!AM247</f>
        <v>42368</v>
      </c>
    </row>
    <row r="248" spans="215:215" x14ac:dyDescent="0.2">
      <c r="HG248" s="6">
        <f>[2]основа!AM248</f>
        <v>42368</v>
      </c>
    </row>
    <row r="249" spans="215:215" x14ac:dyDescent="0.2">
      <c r="HG249" s="6">
        <f>[2]основа!AM249</f>
        <v>42368</v>
      </c>
    </row>
    <row r="250" spans="215:215" x14ac:dyDescent="0.2">
      <c r="HG250" s="6">
        <f>[2]основа!AM250</f>
        <v>42368</v>
      </c>
    </row>
    <row r="251" spans="215:215" x14ac:dyDescent="0.2">
      <c r="HG251" s="6">
        <f>[2]основа!AM251</f>
        <v>42368</v>
      </c>
    </row>
    <row r="252" spans="215:215" x14ac:dyDescent="0.2">
      <c r="HG252" s="6">
        <f>[2]основа!AM252</f>
        <v>42368</v>
      </c>
    </row>
    <row r="253" spans="215:215" x14ac:dyDescent="0.2">
      <c r="HG253" s="6">
        <f>[2]основа!AM253</f>
        <v>42368</v>
      </c>
    </row>
    <row r="254" spans="215:215" x14ac:dyDescent="0.2">
      <c r="HG254" s="6">
        <f>[2]основа!AM254</f>
        <v>42368</v>
      </c>
    </row>
    <row r="255" spans="215:215" x14ac:dyDescent="0.2">
      <c r="HG255" s="6">
        <f>[2]основа!AM255</f>
        <v>42368</v>
      </c>
    </row>
    <row r="256" spans="215:215" x14ac:dyDescent="0.2">
      <c r="HG256" s="6">
        <f>[2]основа!AM256</f>
        <v>42368</v>
      </c>
    </row>
    <row r="257" spans="215:215" x14ac:dyDescent="0.2">
      <c r="HG257" s="6">
        <f>[2]основа!AM257</f>
        <v>42368</v>
      </c>
    </row>
    <row r="258" spans="215:215" x14ac:dyDescent="0.2">
      <c r="HG258" s="6">
        <f>[2]основа!AM258</f>
        <v>42368</v>
      </c>
    </row>
    <row r="259" spans="215:215" x14ac:dyDescent="0.2">
      <c r="HG259" s="6">
        <f>[2]основа!AM259</f>
        <v>42368</v>
      </c>
    </row>
    <row r="260" spans="215:215" x14ac:dyDescent="0.2">
      <c r="HG260" s="6">
        <f>[2]основа!AM260</f>
        <v>42368</v>
      </c>
    </row>
    <row r="261" spans="215:215" x14ac:dyDescent="0.2">
      <c r="HG261" s="6">
        <f>[2]основа!AM261</f>
        <v>42368</v>
      </c>
    </row>
    <row r="262" spans="215:215" x14ac:dyDescent="0.2">
      <c r="HG262" s="6">
        <f>[2]основа!AM262</f>
        <v>42368</v>
      </c>
    </row>
    <row r="263" spans="215:215" x14ac:dyDescent="0.2">
      <c r="HG263" s="6">
        <f>[2]основа!AM263</f>
        <v>42368</v>
      </c>
    </row>
    <row r="264" spans="215:215" x14ac:dyDescent="0.2">
      <c r="HG264" s="6">
        <f>[2]основа!AM264</f>
        <v>42368</v>
      </c>
    </row>
    <row r="265" spans="215:215" x14ac:dyDescent="0.2">
      <c r="HG265" s="6">
        <f>[2]основа!AM265</f>
        <v>42368</v>
      </c>
    </row>
    <row r="266" spans="215:215" x14ac:dyDescent="0.2">
      <c r="HG266" s="6">
        <f>[2]основа!AM266</f>
        <v>42368</v>
      </c>
    </row>
    <row r="267" spans="215:215" x14ac:dyDescent="0.2">
      <c r="HG267" s="6">
        <f>[2]основа!AM267</f>
        <v>42368</v>
      </c>
    </row>
    <row r="268" spans="215:215" x14ac:dyDescent="0.2">
      <c r="HG268" s="6">
        <f>[2]основа!AM268</f>
        <v>42368</v>
      </c>
    </row>
    <row r="269" spans="215:215" x14ac:dyDescent="0.2">
      <c r="HG269" s="6">
        <f>[2]основа!AM269</f>
        <v>42368</v>
      </c>
    </row>
    <row r="270" spans="215:215" x14ac:dyDescent="0.2">
      <c r="HG270" s="6">
        <f>[2]основа!AM270</f>
        <v>42368</v>
      </c>
    </row>
    <row r="271" spans="215:215" x14ac:dyDescent="0.2">
      <c r="HG271" s="6">
        <f>[2]основа!AM271</f>
        <v>42368</v>
      </c>
    </row>
    <row r="272" spans="215:215" x14ac:dyDescent="0.2">
      <c r="HG272" s="6">
        <f>[2]основа!AM272</f>
        <v>42368</v>
      </c>
    </row>
    <row r="273" spans="215:215" x14ac:dyDescent="0.2">
      <c r="HG273" s="6">
        <f>[2]основа!AM273</f>
        <v>42368</v>
      </c>
    </row>
    <row r="274" spans="215:215" x14ac:dyDescent="0.2">
      <c r="HG274" s="6">
        <f>[2]основа!AM274</f>
        <v>42368</v>
      </c>
    </row>
    <row r="275" spans="215:215" x14ac:dyDescent="0.2">
      <c r="HG275" s="6">
        <f>[2]основа!AM275</f>
        <v>42368</v>
      </c>
    </row>
    <row r="276" spans="215:215" x14ac:dyDescent="0.2">
      <c r="HG276" s="6">
        <f>[2]основа!AM276</f>
        <v>42368</v>
      </c>
    </row>
    <row r="277" spans="215:215" x14ac:dyDescent="0.2">
      <c r="HG277" s="6">
        <f>[2]основа!AM277</f>
        <v>42368</v>
      </c>
    </row>
    <row r="278" spans="215:215" x14ac:dyDescent="0.2">
      <c r="HG278" s="6">
        <f>[2]основа!AM278</f>
        <v>42368</v>
      </c>
    </row>
    <row r="279" spans="215:215" x14ac:dyDescent="0.2">
      <c r="HG279" s="6">
        <f>[2]основа!AM279</f>
        <v>42368</v>
      </c>
    </row>
    <row r="280" spans="215:215" x14ac:dyDescent="0.2">
      <c r="HG280" s="6">
        <f>[2]основа!AM280</f>
        <v>42368</v>
      </c>
    </row>
    <row r="281" spans="215:215" x14ac:dyDescent="0.2">
      <c r="HG281" s="6">
        <f>[2]основа!AM281</f>
        <v>42368</v>
      </c>
    </row>
    <row r="282" spans="215:215" x14ac:dyDescent="0.2">
      <c r="HG282" s="6">
        <f>[2]основа!AM282</f>
        <v>42368</v>
      </c>
    </row>
    <row r="283" spans="215:215" x14ac:dyDescent="0.2">
      <c r="HG283" s="6">
        <f>[2]основа!AM283</f>
        <v>42368</v>
      </c>
    </row>
    <row r="284" spans="215:215" x14ac:dyDescent="0.2">
      <c r="HG284" s="6">
        <f>[2]основа!AM284</f>
        <v>42368</v>
      </c>
    </row>
    <row r="285" spans="215:215" x14ac:dyDescent="0.2">
      <c r="HG285" s="6">
        <f>[2]основа!AM285</f>
        <v>42368</v>
      </c>
    </row>
    <row r="286" spans="215:215" x14ac:dyDescent="0.2">
      <c r="HG286" s="6">
        <f>[2]основа!AM286</f>
        <v>42368</v>
      </c>
    </row>
    <row r="287" spans="215:215" x14ac:dyDescent="0.2">
      <c r="HG287" s="6">
        <f>[2]основа!AM287</f>
        <v>42368</v>
      </c>
    </row>
    <row r="288" spans="215:215" x14ac:dyDescent="0.2">
      <c r="HG288" s="6">
        <f>[2]основа!AM288</f>
        <v>42368</v>
      </c>
    </row>
    <row r="289" spans="215:215" x14ac:dyDescent="0.2">
      <c r="HG289" s="6">
        <f>[2]основа!AM289</f>
        <v>42368</v>
      </c>
    </row>
    <row r="290" spans="215:215" x14ac:dyDescent="0.2">
      <c r="HG290" s="6">
        <f>[2]основа!AM290</f>
        <v>42368</v>
      </c>
    </row>
    <row r="291" spans="215:215" x14ac:dyDescent="0.2">
      <c r="HG291" s="6">
        <f>[2]основа!AM291</f>
        <v>42368</v>
      </c>
    </row>
    <row r="292" spans="215:215" x14ac:dyDescent="0.2">
      <c r="HG292" s="6">
        <f>[2]основа!AM292</f>
        <v>42368</v>
      </c>
    </row>
    <row r="293" spans="215:215" x14ac:dyDescent="0.2">
      <c r="HG293" s="6">
        <f>[2]основа!AM293</f>
        <v>42368</v>
      </c>
    </row>
    <row r="294" spans="215:215" x14ac:dyDescent="0.2">
      <c r="HG294" s="6">
        <f>[2]основа!AM294</f>
        <v>42368</v>
      </c>
    </row>
    <row r="295" spans="215:215" x14ac:dyDescent="0.2">
      <c r="HG295" s="6">
        <f>[2]основа!AM295</f>
        <v>42368</v>
      </c>
    </row>
    <row r="296" spans="215:215" x14ac:dyDescent="0.2">
      <c r="HG296" s="6">
        <f>[2]основа!AM296</f>
        <v>42368</v>
      </c>
    </row>
    <row r="297" spans="215:215" x14ac:dyDescent="0.2">
      <c r="HG297" s="6">
        <f>[2]основа!AM297</f>
        <v>42368</v>
      </c>
    </row>
    <row r="298" spans="215:215" x14ac:dyDescent="0.2">
      <c r="HG298" s="6">
        <f>[2]основа!AM298</f>
        <v>42368</v>
      </c>
    </row>
    <row r="299" spans="215:215" x14ac:dyDescent="0.2">
      <c r="HG299" s="6">
        <f>[2]основа!AM299</f>
        <v>42368</v>
      </c>
    </row>
    <row r="300" spans="215:215" x14ac:dyDescent="0.2">
      <c r="HG300" s="6">
        <f>[2]основа!AM300</f>
        <v>42368</v>
      </c>
    </row>
    <row r="301" spans="215:215" x14ac:dyDescent="0.2">
      <c r="HG301" s="6">
        <f>[2]основа!AM301</f>
        <v>42368</v>
      </c>
    </row>
    <row r="302" spans="215:215" x14ac:dyDescent="0.2">
      <c r="HG302" s="6">
        <f>[2]основа!AM302</f>
        <v>42368</v>
      </c>
    </row>
    <row r="303" spans="215:215" x14ac:dyDescent="0.2">
      <c r="HG303" s="6">
        <f>[2]основа!AM303</f>
        <v>42368</v>
      </c>
    </row>
    <row r="304" spans="215:215" x14ac:dyDescent="0.2">
      <c r="HG304" s="6">
        <f>[2]основа!AM304</f>
        <v>42368</v>
      </c>
    </row>
    <row r="305" spans="215:215" x14ac:dyDescent="0.2">
      <c r="HG305" s="6">
        <f>[2]основа!AM305</f>
        <v>42368</v>
      </c>
    </row>
  </sheetData>
  <sheetProtection selectLockedCells="1" selectUnlockedCells="1"/>
  <mergeCells count="96">
    <mergeCell ref="B1:AI1"/>
    <mergeCell ref="AJ1:AL1"/>
    <mergeCell ref="AO1:BV1"/>
    <mergeCell ref="BW1:BY1"/>
    <mergeCell ref="E2:AI2"/>
    <mergeCell ref="AL2:AL4"/>
    <mergeCell ref="AR2:BV2"/>
    <mergeCell ref="BY2:BY4"/>
    <mergeCell ref="B3:B4"/>
    <mergeCell ref="C3:C4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P3:AP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O3:AO4"/>
    <mergeCell ref="BB3:BB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N3:BN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U3:BU4"/>
    <mergeCell ref="BV3:BV4"/>
    <mergeCell ref="BW3:BW4"/>
    <mergeCell ref="BX3:BX4"/>
    <mergeCell ref="C36:F36"/>
    <mergeCell ref="H36:K36"/>
    <mergeCell ref="L36:Q36"/>
    <mergeCell ref="S36:V36"/>
    <mergeCell ref="W36:AB36"/>
    <mergeCell ref="AD36:AG36"/>
    <mergeCell ref="BO3:BO4"/>
    <mergeCell ref="BP3:BP4"/>
    <mergeCell ref="BQ3:BQ4"/>
    <mergeCell ref="BR3:BR4"/>
    <mergeCell ref="BS3:BS4"/>
    <mergeCell ref="BT3:BT4"/>
    <mergeCell ref="BQ36:BT36"/>
    <mergeCell ref="BU36:BY36"/>
    <mergeCell ref="B38:AJ38"/>
    <mergeCell ref="B40:AJ40"/>
    <mergeCell ref="AH36:AL36"/>
    <mergeCell ref="AP36:AS36"/>
    <mergeCell ref="AU36:AX36"/>
    <mergeCell ref="AY36:BD36"/>
    <mergeCell ref="BF36:BI36"/>
    <mergeCell ref="BJ36:BO36"/>
  </mergeCells>
  <conditionalFormatting sqref="E5:AI34 AR5:BV34">
    <cfRule type="cellIs" dxfId="646" priority="86" stopIfTrue="1" operator="equal">
      <formula>0</formula>
    </cfRule>
  </conditionalFormatting>
  <conditionalFormatting sqref="A1:A65536 B2:AI65536 AJ1:AN65536 BW1:HI65536 AO2:BV65536">
    <cfRule type="expression" dxfId="645" priority="85" stopIfTrue="1">
      <formula>$HG1&lt;$HF$1</formula>
    </cfRule>
  </conditionalFormatting>
  <conditionalFormatting sqref="D3:AI31">
    <cfRule type="expression" dxfId="644" priority="84" stopIfTrue="1">
      <formula>$HG3&lt;$HF$1</formula>
    </cfRule>
  </conditionalFormatting>
  <conditionalFormatting sqref="E5:AD34">
    <cfRule type="expression" dxfId="643" priority="83" stopIfTrue="1">
      <formula>$HG5&lt;$HF$1</formula>
    </cfRule>
  </conditionalFormatting>
  <conditionalFormatting sqref="B36:AL36">
    <cfRule type="expression" dxfId="642" priority="82" stopIfTrue="1">
      <formula>$HG36&lt;$HF$1</formula>
    </cfRule>
  </conditionalFormatting>
  <conditionalFormatting sqref="E5:AD31">
    <cfRule type="expression" dxfId="641" priority="81" stopIfTrue="1">
      <formula>$HG5&lt;$HF$1</formula>
    </cfRule>
  </conditionalFormatting>
  <conditionalFormatting sqref="E5:AD31">
    <cfRule type="expression" dxfId="640" priority="80" stopIfTrue="1">
      <formula>$HG5&lt;$HF$1</formula>
    </cfRule>
  </conditionalFormatting>
  <conditionalFormatting sqref="E25:AD25">
    <cfRule type="expression" dxfId="639" priority="79" stopIfTrue="1">
      <formula>$HG25&lt;$HF$1</formula>
    </cfRule>
  </conditionalFormatting>
  <conditionalFormatting sqref="E9:AD9">
    <cfRule type="expression" dxfId="638" priority="78" stopIfTrue="1">
      <formula>$HG9&lt;$HF$1</formula>
    </cfRule>
  </conditionalFormatting>
  <conditionalFormatting sqref="E6:AD6">
    <cfRule type="expression" dxfId="637" priority="77" stopIfTrue="1">
      <formula>$HG6&lt;$HF$1</formula>
    </cfRule>
  </conditionalFormatting>
  <conditionalFormatting sqref="E5:AD31">
    <cfRule type="expression" dxfId="636" priority="76" stopIfTrue="1">
      <formula>$HG5&lt;$HF$1</formula>
    </cfRule>
  </conditionalFormatting>
  <conditionalFormatting sqref="E5:AD31">
    <cfRule type="expression" dxfId="635" priority="75" stopIfTrue="1">
      <formula>$HG5&lt;$HF$1</formula>
    </cfRule>
  </conditionalFormatting>
  <conditionalFormatting sqref="E5:AD31">
    <cfRule type="expression" dxfId="634" priority="74" stopIfTrue="1">
      <formula>$HG5&lt;$HF$1</formula>
    </cfRule>
  </conditionalFormatting>
  <conditionalFormatting sqref="E5:P31">
    <cfRule type="expression" dxfId="633" priority="73" stopIfTrue="1">
      <formula>$HG5&lt;$HF$1</formula>
    </cfRule>
  </conditionalFormatting>
  <conditionalFormatting sqref="D5:D31">
    <cfRule type="expression" dxfId="632" priority="72" stopIfTrue="1">
      <formula>$HG5&lt;$HF$1</formula>
    </cfRule>
  </conditionalFormatting>
  <conditionalFormatting sqref="D5:D31">
    <cfRule type="expression" dxfId="631" priority="71" stopIfTrue="1">
      <formula>$DU5&lt;$DT$1</formula>
    </cfRule>
  </conditionalFormatting>
  <conditionalFormatting sqref="D5:D31">
    <cfRule type="expression" dxfId="630" priority="70" stopIfTrue="1">
      <formula>$HA5&lt;$GZ$1</formula>
    </cfRule>
  </conditionalFormatting>
  <conditionalFormatting sqref="AQ5:AQ31">
    <cfRule type="expression" dxfId="629" priority="69" stopIfTrue="1">
      <formula>$HG5&lt;$HF$1</formula>
    </cfRule>
  </conditionalFormatting>
  <conditionalFormatting sqref="AQ5:AQ31">
    <cfRule type="expression" dxfId="628" priority="68" stopIfTrue="1">
      <formula>$DU5&lt;$DT$1</formula>
    </cfRule>
  </conditionalFormatting>
  <conditionalFormatting sqref="AQ5:AQ31">
    <cfRule type="expression" dxfId="627" priority="67" stopIfTrue="1">
      <formula>$HA5&lt;$GZ$1</formula>
    </cfRule>
  </conditionalFormatting>
  <conditionalFormatting sqref="AM5:AM31">
    <cfRule type="cellIs" dxfId="626" priority="66" stopIfTrue="1" operator="equal">
      <formula>0</formula>
    </cfRule>
  </conditionalFormatting>
  <conditionalFormatting sqref="BZ5:BZ31">
    <cfRule type="cellIs" dxfId="625" priority="65" stopIfTrue="1" operator="equal">
      <formula>0</formula>
    </cfRule>
  </conditionalFormatting>
  <conditionalFormatting sqref="BZ5:BZ31">
    <cfRule type="cellIs" dxfId="624" priority="64" stopIfTrue="1" operator="equal">
      <formula>0</formula>
    </cfRule>
  </conditionalFormatting>
  <conditionalFormatting sqref="AR5:BC31">
    <cfRule type="cellIs" dxfId="623" priority="63" stopIfTrue="1" operator="equal">
      <formula>0</formula>
    </cfRule>
  </conditionalFormatting>
  <conditionalFormatting sqref="AR5:BC31">
    <cfRule type="expression" dxfId="622" priority="62" stopIfTrue="1">
      <formula>$IT5&lt;$IS$1</formula>
    </cfRule>
  </conditionalFormatting>
  <conditionalFormatting sqref="E5:P31">
    <cfRule type="cellIs" dxfId="621" priority="61" stopIfTrue="1" operator="equal">
      <formula>0</formula>
    </cfRule>
  </conditionalFormatting>
  <conditionalFormatting sqref="E5:P31">
    <cfRule type="expression" dxfId="620" priority="60" stopIfTrue="1">
      <formula>$IT5&lt;$IS$1</formula>
    </cfRule>
  </conditionalFormatting>
  <conditionalFormatting sqref="AR5:BC31">
    <cfRule type="expression" dxfId="619" priority="59" stopIfTrue="1">
      <formula>$HG5&lt;$HF$1</formula>
    </cfRule>
  </conditionalFormatting>
  <conditionalFormatting sqref="AR5:BC31">
    <cfRule type="expression" dxfId="618" priority="58" stopIfTrue="1">
      <formula>$HG5&lt;$HF$1</formula>
    </cfRule>
  </conditionalFormatting>
  <conditionalFormatting sqref="AR5:BC31">
    <cfRule type="expression" dxfId="617" priority="57" stopIfTrue="1">
      <formula>$HG5&lt;$HF$1</formula>
    </cfRule>
  </conditionalFormatting>
  <conditionalFormatting sqref="AR5:BC31">
    <cfRule type="expression" dxfId="616" priority="56" stopIfTrue="1">
      <formula>$HG5&lt;$HF$1</formula>
    </cfRule>
  </conditionalFormatting>
  <conditionalFormatting sqref="AR25:BC25">
    <cfRule type="expression" dxfId="615" priority="55" stopIfTrue="1">
      <formula>$HG25&lt;$HF$1</formula>
    </cfRule>
  </conditionalFormatting>
  <conditionalFormatting sqref="AR9:BC9">
    <cfRule type="expression" dxfId="614" priority="54" stopIfTrue="1">
      <formula>$HG9&lt;$HF$1</formula>
    </cfRule>
  </conditionalFormatting>
  <conditionalFormatting sqref="AR6:BC6">
    <cfRule type="expression" dxfId="613" priority="53" stopIfTrue="1">
      <formula>$HG6&lt;$HF$1</formula>
    </cfRule>
  </conditionalFormatting>
  <conditionalFormatting sqref="AR5:BC31">
    <cfRule type="expression" dxfId="612" priority="52" stopIfTrue="1">
      <formula>$HG5&lt;$HF$1</formula>
    </cfRule>
  </conditionalFormatting>
  <conditionalFormatting sqref="AR5:BC31">
    <cfRule type="expression" dxfId="611" priority="51" stopIfTrue="1">
      <formula>$HG5&lt;$HF$1</formula>
    </cfRule>
  </conditionalFormatting>
  <conditionalFormatting sqref="AR5:BC31">
    <cfRule type="expression" dxfId="610" priority="50" stopIfTrue="1">
      <formula>$HG5&lt;$HF$1</formula>
    </cfRule>
  </conditionalFormatting>
  <conditionalFormatting sqref="AR5:BC31">
    <cfRule type="expression" dxfId="609" priority="49" stopIfTrue="1">
      <formula>$HG5&lt;$HF$1</formula>
    </cfRule>
  </conditionalFormatting>
  <conditionalFormatting sqref="AR5:BC31">
    <cfRule type="cellIs" dxfId="608" priority="48" stopIfTrue="1" operator="equal">
      <formula>0</formula>
    </cfRule>
  </conditionalFormatting>
  <conditionalFormatting sqref="AR5:BC31">
    <cfRule type="expression" dxfId="607" priority="47" stopIfTrue="1">
      <formula>$IT5&lt;$IS$1</formula>
    </cfRule>
  </conditionalFormatting>
  <conditionalFormatting sqref="AM2:AM31">
    <cfRule type="expression" dxfId="606" priority="46" stopIfTrue="1">
      <formula>$HG2&lt;$HF$1</formula>
    </cfRule>
  </conditionalFormatting>
  <conditionalFormatting sqref="AM2:AM31">
    <cfRule type="expression" dxfId="605" priority="45" stopIfTrue="1">
      <formula>$FT2&lt;$FS$1</formula>
    </cfRule>
  </conditionalFormatting>
  <conditionalFormatting sqref="AM3:AM31">
    <cfRule type="expression" dxfId="604" priority="44" stopIfTrue="1">
      <formula>$EG3&lt;$EF$1</formula>
    </cfRule>
  </conditionalFormatting>
  <conditionalFormatting sqref="AM3:AM31">
    <cfRule type="expression" dxfId="603" priority="43" stopIfTrue="1">
      <formula>$HG3&lt;$HF$1</formula>
    </cfRule>
  </conditionalFormatting>
  <conditionalFormatting sqref="AM2:AM31">
    <cfRule type="expression" dxfId="602" priority="42" stopIfTrue="1">
      <formula>$HG2&lt;$HF$1</formula>
    </cfRule>
  </conditionalFormatting>
  <conditionalFormatting sqref="AM3:AM31">
    <cfRule type="expression" dxfId="601" priority="41" stopIfTrue="1">
      <formula>$FT3&lt;$FS$1</formula>
    </cfRule>
  </conditionalFormatting>
  <conditionalFormatting sqref="AM3:AM31">
    <cfRule type="expression" dxfId="600" priority="40" stopIfTrue="1">
      <formula>$IT3&lt;$IS$1</formula>
    </cfRule>
  </conditionalFormatting>
  <conditionalFormatting sqref="BZ5:BZ31">
    <cfRule type="cellIs" dxfId="599" priority="39" stopIfTrue="1" operator="equal">
      <formula>0</formula>
    </cfRule>
  </conditionalFormatting>
  <conditionalFormatting sqref="BZ2:BZ31">
    <cfRule type="expression" dxfId="598" priority="38" stopIfTrue="1">
      <formula>$HG2&lt;$HF$1</formula>
    </cfRule>
  </conditionalFormatting>
  <conditionalFormatting sqref="BZ2:BZ31">
    <cfRule type="expression" dxfId="597" priority="37" stopIfTrue="1">
      <formula>$FT2&lt;$FS$1</formula>
    </cfRule>
  </conditionalFormatting>
  <conditionalFormatting sqref="BZ3:BZ31">
    <cfRule type="expression" dxfId="596" priority="36" stopIfTrue="1">
      <formula>$EG3&lt;$EF$1</formula>
    </cfRule>
  </conditionalFormatting>
  <conditionalFormatting sqref="BZ3:BZ31">
    <cfRule type="expression" dxfId="595" priority="35" stopIfTrue="1">
      <formula>$HG3&lt;$HF$1</formula>
    </cfRule>
  </conditionalFormatting>
  <conditionalFormatting sqref="BZ2:BZ31">
    <cfRule type="expression" dxfId="594" priority="34" stopIfTrue="1">
      <formula>$HG2&lt;$HF$1</formula>
    </cfRule>
  </conditionalFormatting>
  <conditionalFormatting sqref="BZ3:BZ31">
    <cfRule type="expression" dxfId="593" priority="33" stopIfTrue="1">
      <formula>$FT3&lt;$FS$1</formula>
    </cfRule>
  </conditionalFormatting>
  <conditionalFormatting sqref="BZ3:BZ31">
    <cfRule type="expression" dxfId="592" priority="32" stopIfTrue="1">
      <formula>$IT3&lt;$IS$1</formula>
    </cfRule>
  </conditionalFormatting>
  <conditionalFormatting sqref="E5:X31">
    <cfRule type="cellIs" dxfId="591" priority="31" stopIfTrue="1" operator="equal">
      <formula>0</formula>
    </cfRule>
  </conditionalFormatting>
  <conditionalFormatting sqref="E5:X31">
    <cfRule type="expression" dxfId="590" priority="30" stopIfTrue="1">
      <formula>$FT5&lt;$FS$1</formula>
    </cfRule>
  </conditionalFormatting>
  <conditionalFormatting sqref="AR5:BK31">
    <cfRule type="cellIs" dxfId="589" priority="29" stopIfTrue="1" operator="equal">
      <formula>0</formula>
    </cfRule>
  </conditionalFormatting>
  <conditionalFormatting sqref="AR5:BK31">
    <cfRule type="expression" dxfId="588" priority="28" stopIfTrue="1">
      <formula>$FT5&lt;$FS$1</formula>
    </cfRule>
  </conditionalFormatting>
  <conditionalFormatting sqref="E5:X31">
    <cfRule type="cellIs" dxfId="587" priority="27" stopIfTrue="1" operator="equal">
      <formula>0</formula>
    </cfRule>
  </conditionalFormatting>
  <conditionalFormatting sqref="E5:X31">
    <cfRule type="expression" dxfId="586" priority="26" stopIfTrue="1">
      <formula>$FT5&lt;$FS$1</formula>
    </cfRule>
  </conditionalFormatting>
  <conditionalFormatting sqref="AR5:BK31">
    <cfRule type="cellIs" dxfId="585" priority="25" stopIfTrue="1" operator="equal">
      <formula>0</formula>
    </cfRule>
  </conditionalFormatting>
  <conditionalFormatting sqref="AR5:BK31">
    <cfRule type="expression" dxfId="584" priority="24" stopIfTrue="1">
      <formula>$FT5&lt;$FS$1</formula>
    </cfRule>
  </conditionalFormatting>
  <conditionalFormatting sqref="AR5:BA31">
    <cfRule type="cellIs" dxfId="583" priority="23" stopIfTrue="1" operator="equal">
      <formula>0</formula>
    </cfRule>
  </conditionalFormatting>
  <conditionalFormatting sqref="AR5:BA31">
    <cfRule type="expression" dxfId="582" priority="22" stopIfTrue="1">
      <formula>$IT5&lt;$IS$1</formula>
    </cfRule>
  </conditionalFormatting>
  <conditionalFormatting sqref="AR5:BA31">
    <cfRule type="cellIs" dxfId="581" priority="21" stopIfTrue="1" operator="equal">
      <formula>0</formula>
    </cfRule>
  </conditionalFormatting>
  <conditionalFormatting sqref="AR5:BA31">
    <cfRule type="expression" dxfId="580" priority="20" stopIfTrue="1">
      <formula>$IT5&lt;$IS$1</formula>
    </cfRule>
  </conditionalFormatting>
  <conditionalFormatting sqref="AR5:BA31">
    <cfRule type="cellIs" dxfId="579" priority="19" stopIfTrue="1" operator="equal">
      <formula>0</formula>
    </cfRule>
  </conditionalFormatting>
  <conditionalFormatting sqref="AR5:BA31">
    <cfRule type="expression" dxfId="578" priority="18" stopIfTrue="1">
      <formula>$IT5&lt;$IS$1</formula>
    </cfRule>
  </conditionalFormatting>
  <conditionalFormatting sqref="AR5:BA31">
    <cfRule type="cellIs" dxfId="577" priority="17" stopIfTrue="1" operator="equal">
      <formula>0</formula>
    </cfRule>
  </conditionalFormatting>
  <conditionalFormatting sqref="AR5:BA31">
    <cfRule type="expression" dxfId="576" priority="16" stopIfTrue="1">
      <formula>$IT5&lt;$IS$1</formula>
    </cfRule>
  </conditionalFormatting>
  <conditionalFormatting sqref="AR5:BA31">
    <cfRule type="cellIs" dxfId="575" priority="15" stopIfTrue="1" operator="equal">
      <formula>0</formula>
    </cfRule>
  </conditionalFormatting>
  <conditionalFormatting sqref="AR5:BA31">
    <cfRule type="expression" dxfId="574" priority="14" stopIfTrue="1">
      <formula>$IT5&lt;$IS$1</formula>
    </cfRule>
  </conditionalFormatting>
  <conditionalFormatting sqref="AR5:BA31">
    <cfRule type="cellIs" dxfId="573" priority="13" stopIfTrue="1" operator="equal">
      <formula>0</formula>
    </cfRule>
  </conditionalFormatting>
  <conditionalFormatting sqref="AR5:BA31">
    <cfRule type="expression" dxfId="572" priority="12" stopIfTrue="1">
      <formula>$IT5&lt;$IS$1</formula>
    </cfRule>
  </conditionalFormatting>
  <conditionalFormatting sqref="AQ5:AQ31">
    <cfRule type="expression" dxfId="571" priority="11" stopIfTrue="1">
      <formula>$IT5&lt;$IS$1</formula>
    </cfRule>
  </conditionalFormatting>
  <conditionalFormatting sqref="AQ5:AQ31">
    <cfRule type="expression" dxfId="570" priority="10" stopIfTrue="1">
      <formula>$EN5&lt;$EM$1</formula>
    </cfRule>
  </conditionalFormatting>
  <conditionalFormatting sqref="AQ5:AQ31">
    <cfRule type="expression" dxfId="569" priority="9" stopIfTrue="1">
      <formula>$HT5&lt;$HS$1</formula>
    </cfRule>
  </conditionalFormatting>
  <conditionalFormatting sqref="AR5:BE33">
    <cfRule type="cellIs" dxfId="568" priority="8" stopIfTrue="1" operator="equal">
      <formula>0</formula>
    </cfRule>
  </conditionalFormatting>
  <conditionalFormatting sqref="AR32:BE33">
    <cfRule type="cellIs" dxfId="567" priority="7" stopIfTrue="1" operator="equal">
      <formula>0</formula>
    </cfRule>
  </conditionalFormatting>
  <conditionalFormatting sqref="AR5:BE33">
    <cfRule type="expression" dxfId="566" priority="6" stopIfTrue="1">
      <formula>$IT5&lt;$IS$1</formula>
    </cfRule>
  </conditionalFormatting>
  <conditionalFormatting sqref="AR5:BA32">
    <cfRule type="cellIs" dxfId="565" priority="5" stopIfTrue="1" operator="equal">
      <formula>0</formula>
    </cfRule>
  </conditionalFormatting>
  <conditionalFormatting sqref="AR32:BA32">
    <cfRule type="cellIs" dxfId="564" priority="4" stopIfTrue="1" operator="equal">
      <formula>0</formula>
    </cfRule>
  </conditionalFormatting>
  <conditionalFormatting sqref="AR5:BA32">
    <cfRule type="expression" dxfId="563" priority="3" stopIfTrue="1">
      <formula>$IT5&lt;$IS$1</formula>
    </cfRule>
  </conditionalFormatting>
  <conditionalFormatting sqref="AR5:BA31">
    <cfRule type="cellIs" dxfId="562" priority="2" stopIfTrue="1" operator="equal">
      <formula>0</formula>
    </cfRule>
  </conditionalFormatting>
  <conditionalFormatting sqref="AR5:BA31">
    <cfRule type="expression" dxfId="561" priority="1" stopIfTrue="1">
      <formula>$IT5&lt;$IS$1</formula>
    </cfRule>
  </conditionalFormatting>
  <pageMargins left="0" right="0" top="0" bottom="0" header="0.31496062992125984" footer="0.31496062992125984"/>
  <pageSetup paperSize="9" scale="115" orientation="landscape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34"/>
  <sheetViews>
    <sheetView topLeftCell="A6" workbookViewId="0">
      <selection activeCell="A16" sqref="A16"/>
    </sheetView>
  </sheetViews>
  <sheetFormatPr defaultRowHeight="12.75" x14ac:dyDescent="0.2"/>
  <cols>
    <col min="1" max="2" width="9.140625" style="77"/>
    <col min="3" max="3" width="12.28515625" style="77" customWidth="1"/>
    <col min="4" max="4" width="6.7109375" style="77" hidden="1" customWidth="1"/>
    <col min="5" max="5" width="10.140625" style="77" customWidth="1"/>
    <col min="6" max="6" width="9.85546875" style="77" customWidth="1"/>
    <col min="7" max="7" width="11.28515625" style="77" customWidth="1"/>
    <col min="8" max="8" width="11.5703125" style="77" customWidth="1"/>
    <col min="9" max="9" width="7.42578125" style="78" customWidth="1"/>
    <col min="10" max="10" width="9.140625" style="78"/>
    <col min="11" max="258" width="9.140625" style="77"/>
    <col min="259" max="259" width="12.28515625" style="77" customWidth="1"/>
    <col min="260" max="260" width="0" style="77" hidden="1" customWidth="1"/>
    <col min="261" max="261" width="10.140625" style="77" customWidth="1"/>
    <col min="262" max="262" width="9.85546875" style="77" customWidth="1"/>
    <col min="263" max="263" width="11.28515625" style="77" customWidth="1"/>
    <col min="264" max="264" width="11.5703125" style="77" customWidth="1"/>
    <col min="265" max="265" width="7.42578125" style="77" customWidth="1"/>
    <col min="266" max="514" width="9.140625" style="77"/>
    <col min="515" max="515" width="12.28515625" style="77" customWidth="1"/>
    <col min="516" max="516" width="0" style="77" hidden="1" customWidth="1"/>
    <col min="517" max="517" width="10.140625" style="77" customWidth="1"/>
    <col min="518" max="518" width="9.85546875" style="77" customWidth="1"/>
    <col min="519" max="519" width="11.28515625" style="77" customWidth="1"/>
    <col min="520" max="520" width="11.5703125" style="77" customWidth="1"/>
    <col min="521" max="521" width="7.42578125" style="77" customWidth="1"/>
    <col min="522" max="770" width="9.140625" style="77"/>
    <col min="771" max="771" width="12.28515625" style="77" customWidth="1"/>
    <col min="772" max="772" width="0" style="77" hidden="1" customWidth="1"/>
    <col min="773" max="773" width="10.140625" style="77" customWidth="1"/>
    <col min="774" max="774" width="9.85546875" style="77" customWidth="1"/>
    <col min="775" max="775" width="11.28515625" style="77" customWidth="1"/>
    <col min="776" max="776" width="11.5703125" style="77" customWidth="1"/>
    <col min="777" max="777" width="7.42578125" style="77" customWidth="1"/>
    <col min="778" max="1026" width="9.140625" style="77"/>
    <col min="1027" max="1027" width="12.28515625" style="77" customWidth="1"/>
    <col min="1028" max="1028" width="0" style="77" hidden="1" customWidth="1"/>
    <col min="1029" max="1029" width="10.140625" style="77" customWidth="1"/>
    <col min="1030" max="1030" width="9.85546875" style="77" customWidth="1"/>
    <col min="1031" max="1031" width="11.28515625" style="77" customWidth="1"/>
    <col min="1032" max="1032" width="11.5703125" style="77" customWidth="1"/>
    <col min="1033" max="1033" width="7.42578125" style="77" customWidth="1"/>
    <col min="1034" max="1282" width="9.140625" style="77"/>
    <col min="1283" max="1283" width="12.28515625" style="77" customWidth="1"/>
    <col min="1284" max="1284" width="0" style="77" hidden="1" customWidth="1"/>
    <col min="1285" max="1285" width="10.140625" style="77" customWidth="1"/>
    <col min="1286" max="1286" width="9.85546875" style="77" customWidth="1"/>
    <col min="1287" max="1287" width="11.28515625" style="77" customWidth="1"/>
    <col min="1288" max="1288" width="11.5703125" style="77" customWidth="1"/>
    <col min="1289" max="1289" width="7.42578125" style="77" customWidth="1"/>
    <col min="1290" max="1538" width="9.140625" style="77"/>
    <col min="1539" max="1539" width="12.28515625" style="77" customWidth="1"/>
    <col min="1540" max="1540" width="0" style="77" hidden="1" customWidth="1"/>
    <col min="1541" max="1541" width="10.140625" style="77" customWidth="1"/>
    <col min="1542" max="1542" width="9.85546875" style="77" customWidth="1"/>
    <col min="1543" max="1543" width="11.28515625" style="77" customWidth="1"/>
    <col min="1544" max="1544" width="11.5703125" style="77" customWidth="1"/>
    <col min="1545" max="1545" width="7.42578125" style="77" customWidth="1"/>
    <col min="1546" max="1794" width="9.140625" style="77"/>
    <col min="1795" max="1795" width="12.28515625" style="77" customWidth="1"/>
    <col min="1796" max="1796" width="0" style="77" hidden="1" customWidth="1"/>
    <col min="1797" max="1797" width="10.140625" style="77" customWidth="1"/>
    <col min="1798" max="1798" width="9.85546875" style="77" customWidth="1"/>
    <col min="1799" max="1799" width="11.28515625" style="77" customWidth="1"/>
    <col min="1800" max="1800" width="11.5703125" style="77" customWidth="1"/>
    <col min="1801" max="1801" width="7.42578125" style="77" customWidth="1"/>
    <col min="1802" max="2050" width="9.140625" style="77"/>
    <col min="2051" max="2051" width="12.28515625" style="77" customWidth="1"/>
    <col min="2052" max="2052" width="0" style="77" hidden="1" customWidth="1"/>
    <col min="2053" max="2053" width="10.140625" style="77" customWidth="1"/>
    <col min="2054" max="2054" width="9.85546875" style="77" customWidth="1"/>
    <col min="2055" max="2055" width="11.28515625" style="77" customWidth="1"/>
    <col min="2056" max="2056" width="11.5703125" style="77" customWidth="1"/>
    <col min="2057" max="2057" width="7.42578125" style="77" customWidth="1"/>
    <col min="2058" max="2306" width="9.140625" style="77"/>
    <col min="2307" max="2307" width="12.28515625" style="77" customWidth="1"/>
    <col min="2308" max="2308" width="0" style="77" hidden="1" customWidth="1"/>
    <col min="2309" max="2309" width="10.140625" style="77" customWidth="1"/>
    <col min="2310" max="2310" width="9.85546875" style="77" customWidth="1"/>
    <col min="2311" max="2311" width="11.28515625" style="77" customWidth="1"/>
    <col min="2312" max="2312" width="11.5703125" style="77" customWidth="1"/>
    <col min="2313" max="2313" width="7.42578125" style="77" customWidth="1"/>
    <col min="2314" max="2562" width="9.140625" style="77"/>
    <col min="2563" max="2563" width="12.28515625" style="77" customWidth="1"/>
    <col min="2564" max="2564" width="0" style="77" hidden="1" customWidth="1"/>
    <col min="2565" max="2565" width="10.140625" style="77" customWidth="1"/>
    <col min="2566" max="2566" width="9.85546875" style="77" customWidth="1"/>
    <col min="2567" max="2567" width="11.28515625" style="77" customWidth="1"/>
    <col min="2568" max="2568" width="11.5703125" style="77" customWidth="1"/>
    <col min="2569" max="2569" width="7.42578125" style="77" customWidth="1"/>
    <col min="2570" max="2818" width="9.140625" style="77"/>
    <col min="2819" max="2819" width="12.28515625" style="77" customWidth="1"/>
    <col min="2820" max="2820" width="0" style="77" hidden="1" customWidth="1"/>
    <col min="2821" max="2821" width="10.140625" style="77" customWidth="1"/>
    <col min="2822" max="2822" width="9.85546875" style="77" customWidth="1"/>
    <col min="2823" max="2823" width="11.28515625" style="77" customWidth="1"/>
    <col min="2824" max="2824" width="11.5703125" style="77" customWidth="1"/>
    <col min="2825" max="2825" width="7.42578125" style="77" customWidth="1"/>
    <col min="2826" max="3074" width="9.140625" style="77"/>
    <col min="3075" max="3075" width="12.28515625" style="77" customWidth="1"/>
    <col min="3076" max="3076" width="0" style="77" hidden="1" customWidth="1"/>
    <col min="3077" max="3077" width="10.140625" style="77" customWidth="1"/>
    <col min="3078" max="3078" width="9.85546875" style="77" customWidth="1"/>
    <col min="3079" max="3079" width="11.28515625" style="77" customWidth="1"/>
    <col min="3080" max="3080" width="11.5703125" style="77" customWidth="1"/>
    <col min="3081" max="3081" width="7.42578125" style="77" customWidth="1"/>
    <col min="3082" max="3330" width="9.140625" style="77"/>
    <col min="3331" max="3331" width="12.28515625" style="77" customWidth="1"/>
    <col min="3332" max="3332" width="0" style="77" hidden="1" customWidth="1"/>
    <col min="3333" max="3333" width="10.140625" style="77" customWidth="1"/>
    <col min="3334" max="3334" width="9.85546875" style="77" customWidth="1"/>
    <col min="3335" max="3335" width="11.28515625" style="77" customWidth="1"/>
    <col min="3336" max="3336" width="11.5703125" style="77" customWidth="1"/>
    <col min="3337" max="3337" width="7.42578125" style="77" customWidth="1"/>
    <col min="3338" max="3586" width="9.140625" style="77"/>
    <col min="3587" max="3587" width="12.28515625" style="77" customWidth="1"/>
    <col min="3588" max="3588" width="0" style="77" hidden="1" customWidth="1"/>
    <col min="3589" max="3589" width="10.140625" style="77" customWidth="1"/>
    <col min="3590" max="3590" width="9.85546875" style="77" customWidth="1"/>
    <col min="3591" max="3591" width="11.28515625" style="77" customWidth="1"/>
    <col min="3592" max="3592" width="11.5703125" style="77" customWidth="1"/>
    <col min="3593" max="3593" width="7.42578125" style="77" customWidth="1"/>
    <col min="3594" max="3842" width="9.140625" style="77"/>
    <col min="3843" max="3843" width="12.28515625" style="77" customWidth="1"/>
    <col min="3844" max="3844" width="0" style="77" hidden="1" customWidth="1"/>
    <col min="3845" max="3845" width="10.140625" style="77" customWidth="1"/>
    <col min="3846" max="3846" width="9.85546875" style="77" customWidth="1"/>
    <col min="3847" max="3847" width="11.28515625" style="77" customWidth="1"/>
    <col min="3848" max="3848" width="11.5703125" style="77" customWidth="1"/>
    <col min="3849" max="3849" width="7.42578125" style="77" customWidth="1"/>
    <col min="3850" max="4098" width="9.140625" style="77"/>
    <col min="4099" max="4099" width="12.28515625" style="77" customWidth="1"/>
    <col min="4100" max="4100" width="0" style="77" hidden="1" customWidth="1"/>
    <col min="4101" max="4101" width="10.140625" style="77" customWidth="1"/>
    <col min="4102" max="4102" width="9.85546875" style="77" customWidth="1"/>
    <col min="4103" max="4103" width="11.28515625" style="77" customWidth="1"/>
    <col min="4104" max="4104" width="11.5703125" style="77" customWidth="1"/>
    <col min="4105" max="4105" width="7.42578125" style="77" customWidth="1"/>
    <col min="4106" max="4354" width="9.140625" style="77"/>
    <col min="4355" max="4355" width="12.28515625" style="77" customWidth="1"/>
    <col min="4356" max="4356" width="0" style="77" hidden="1" customWidth="1"/>
    <col min="4357" max="4357" width="10.140625" style="77" customWidth="1"/>
    <col min="4358" max="4358" width="9.85546875" style="77" customWidth="1"/>
    <col min="4359" max="4359" width="11.28515625" style="77" customWidth="1"/>
    <col min="4360" max="4360" width="11.5703125" style="77" customWidth="1"/>
    <col min="4361" max="4361" width="7.42578125" style="77" customWidth="1"/>
    <col min="4362" max="4610" width="9.140625" style="77"/>
    <col min="4611" max="4611" width="12.28515625" style="77" customWidth="1"/>
    <col min="4612" max="4612" width="0" style="77" hidden="1" customWidth="1"/>
    <col min="4613" max="4613" width="10.140625" style="77" customWidth="1"/>
    <col min="4614" max="4614" width="9.85546875" style="77" customWidth="1"/>
    <col min="4615" max="4615" width="11.28515625" style="77" customWidth="1"/>
    <col min="4616" max="4616" width="11.5703125" style="77" customWidth="1"/>
    <col min="4617" max="4617" width="7.42578125" style="77" customWidth="1"/>
    <col min="4618" max="4866" width="9.140625" style="77"/>
    <col min="4867" max="4867" width="12.28515625" style="77" customWidth="1"/>
    <col min="4868" max="4868" width="0" style="77" hidden="1" customWidth="1"/>
    <col min="4869" max="4869" width="10.140625" style="77" customWidth="1"/>
    <col min="4870" max="4870" width="9.85546875" style="77" customWidth="1"/>
    <col min="4871" max="4871" width="11.28515625" style="77" customWidth="1"/>
    <col min="4872" max="4872" width="11.5703125" style="77" customWidth="1"/>
    <col min="4873" max="4873" width="7.42578125" style="77" customWidth="1"/>
    <col min="4874" max="5122" width="9.140625" style="77"/>
    <col min="5123" max="5123" width="12.28515625" style="77" customWidth="1"/>
    <col min="5124" max="5124" width="0" style="77" hidden="1" customWidth="1"/>
    <col min="5125" max="5125" width="10.140625" style="77" customWidth="1"/>
    <col min="5126" max="5126" width="9.85546875" style="77" customWidth="1"/>
    <col min="5127" max="5127" width="11.28515625" style="77" customWidth="1"/>
    <col min="5128" max="5128" width="11.5703125" style="77" customWidth="1"/>
    <col min="5129" max="5129" width="7.42578125" style="77" customWidth="1"/>
    <col min="5130" max="5378" width="9.140625" style="77"/>
    <col min="5379" max="5379" width="12.28515625" style="77" customWidth="1"/>
    <col min="5380" max="5380" width="0" style="77" hidden="1" customWidth="1"/>
    <col min="5381" max="5381" width="10.140625" style="77" customWidth="1"/>
    <col min="5382" max="5382" width="9.85546875" style="77" customWidth="1"/>
    <col min="5383" max="5383" width="11.28515625" style="77" customWidth="1"/>
    <col min="5384" max="5384" width="11.5703125" style="77" customWidth="1"/>
    <col min="5385" max="5385" width="7.42578125" style="77" customWidth="1"/>
    <col min="5386" max="5634" width="9.140625" style="77"/>
    <col min="5635" max="5635" width="12.28515625" style="77" customWidth="1"/>
    <col min="5636" max="5636" width="0" style="77" hidden="1" customWidth="1"/>
    <col min="5637" max="5637" width="10.140625" style="77" customWidth="1"/>
    <col min="5638" max="5638" width="9.85546875" style="77" customWidth="1"/>
    <col min="5639" max="5639" width="11.28515625" style="77" customWidth="1"/>
    <col min="5640" max="5640" width="11.5703125" style="77" customWidth="1"/>
    <col min="5641" max="5641" width="7.42578125" style="77" customWidth="1"/>
    <col min="5642" max="5890" width="9.140625" style="77"/>
    <col min="5891" max="5891" width="12.28515625" style="77" customWidth="1"/>
    <col min="5892" max="5892" width="0" style="77" hidden="1" customWidth="1"/>
    <col min="5893" max="5893" width="10.140625" style="77" customWidth="1"/>
    <col min="5894" max="5894" width="9.85546875" style="77" customWidth="1"/>
    <col min="5895" max="5895" width="11.28515625" style="77" customWidth="1"/>
    <col min="5896" max="5896" width="11.5703125" style="77" customWidth="1"/>
    <col min="5897" max="5897" width="7.42578125" style="77" customWidth="1"/>
    <col min="5898" max="6146" width="9.140625" style="77"/>
    <col min="6147" max="6147" width="12.28515625" style="77" customWidth="1"/>
    <col min="6148" max="6148" width="0" style="77" hidden="1" customWidth="1"/>
    <col min="6149" max="6149" width="10.140625" style="77" customWidth="1"/>
    <col min="6150" max="6150" width="9.85546875" style="77" customWidth="1"/>
    <col min="6151" max="6151" width="11.28515625" style="77" customWidth="1"/>
    <col min="6152" max="6152" width="11.5703125" style="77" customWidth="1"/>
    <col min="6153" max="6153" width="7.42578125" style="77" customWidth="1"/>
    <col min="6154" max="6402" width="9.140625" style="77"/>
    <col min="6403" max="6403" width="12.28515625" style="77" customWidth="1"/>
    <col min="6404" max="6404" width="0" style="77" hidden="1" customWidth="1"/>
    <col min="6405" max="6405" width="10.140625" style="77" customWidth="1"/>
    <col min="6406" max="6406" width="9.85546875" style="77" customWidth="1"/>
    <col min="6407" max="6407" width="11.28515625" style="77" customWidth="1"/>
    <col min="6408" max="6408" width="11.5703125" style="77" customWidth="1"/>
    <col min="6409" max="6409" width="7.42578125" style="77" customWidth="1"/>
    <col min="6410" max="6658" width="9.140625" style="77"/>
    <col min="6659" max="6659" width="12.28515625" style="77" customWidth="1"/>
    <col min="6660" max="6660" width="0" style="77" hidden="1" customWidth="1"/>
    <col min="6661" max="6661" width="10.140625" style="77" customWidth="1"/>
    <col min="6662" max="6662" width="9.85546875" style="77" customWidth="1"/>
    <col min="6663" max="6663" width="11.28515625" style="77" customWidth="1"/>
    <col min="6664" max="6664" width="11.5703125" style="77" customWidth="1"/>
    <col min="6665" max="6665" width="7.42578125" style="77" customWidth="1"/>
    <col min="6666" max="6914" width="9.140625" style="77"/>
    <col min="6915" max="6915" width="12.28515625" style="77" customWidth="1"/>
    <col min="6916" max="6916" width="0" style="77" hidden="1" customWidth="1"/>
    <col min="6917" max="6917" width="10.140625" style="77" customWidth="1"/>
    <col min="6918" max="6918" width="9.85546875" style="77" customWidth="1"/>
    <col min="6919" max="6919" width="11.28515625" style="77" customWidth="1"/>
    <col min="6920" max="6920" width="11.5703125" style="77" customWidth="1"/>
    <col min="6921" max="6921" width="7.42578125" style="77" customWidth="1"/>
    <col min="6922" max="7170" width="9.140625" style="77"/>
    <col min="7171" max="7171" width="12.28515625" style="77" customWidth="1"/>
    <col min="7172" max="7172" width="0" style="77" hidden="1" customWidth="1"/>
    <col min="7173" max="7173" width="10.140625" style="77" customWidth="1"/>
    <col min="7174" max="7174" width="9.85546875" style="77" customWidth="1"/>
    <col min="7175" max="7175" width="11.28515625" style="77" customWidth="1"/>
    <col min="7176" max="7176" width="11.5703125" style="77" customWidth="1"/>
    <col min="7177" max="7177" width="7.42578125" style="77" customWidth="1"/>
    <col min="7178" max="7426" width="9.140625" style="77"/>
    <col min="7427" max="7427" width="12.28515625" style="77" customWidth="1"/>
    <col min="7428" max="7428" width="0" style="77" hidden="1" customWidth="1"/>
    <col min="7429" max="7429" width="10.140625" style="77" customWidth="1"/>
    <col min="7430" max="7430" width="9.85546875" style="77" customWidth="1"/>
    <col min="7431" max="7431" width="11.28515625" style="77" customWidth="1"/>
    <col min="7432" max="7432" width="11.5703125" style="77" customWidth="1"/>
    <col min="7433" max="7433" width="7.42578125" style="77" customWidth="1"/>
    <col min="7434" max="7682" width="9.140625" style="77"/>
    <col min="7683" max="7683" width="12.28515625" style="77" customWidth="1"/>
    <col min="7684" max="7684" width="0" style="77" hidden="1" customWidth="1"/>
    <col min="7685" max="7685" width="10.140625" style="77" customWidth="1"/>
    <col min="7686" max="7686" width="9.85546875" style="77" customWidth="1"/>
    <col min="7687" max="7687" width="11.28515625" style="77" customWidth="1"/>
    <col min="7688" max="7688" width="11.5703125" style="77" customWidth="1"/>
    <col min="7689" max="7689" width="7.42578125" style="77" customWidth="1"/>
    <col min="7690" max="7938" width="9.140625" style="77"/>
    <col min="7939" max="7939" width="12.28515625" style="77" customWidth="1"/>
    <col min="7940" max="7940" width="0" style="77" hidden="1" customWidth="1"/>
    <col min="7941" max="7941" width="10.140625" style="77" customWidth="1"/>
    <col min="7942" max="7942" width="9.85546875" style="77" customWidth="1"/>
    <col min="7943" max="7943" width="11.28515625" style="77" customWidth="1"/>
    <col min="7944" max="7944" width="11.5703125" style="77" customWidth="1"/>
    <col min="7945" max="7945" width="7.42578125" style="77" customWidth="1"/>
    <col min="7946" max="8194" width="9.140625" style="77"/>
    <col min="8195" max="8195" width="12.28515625" style="77" customWidth="1"/>
    <col min="8196" max="8196" width="0" style="77" hidden="1" customWidth="1"/>
    <col min="8197" max="8197" width="10.140625" style="77" customWidth="1"/>
    <col min="8198" max="8198" width="9.85546875" style="77" customWidth="1"/>
    <col min="8199" max="8199" width="11.28515625" style="77" customWidth="1"/>
    <col min="8200" max="8200" width="11.5703125" style="77" customWidth="1"/>
    <col min="8201" max="8201" width="7.42578125" style="77" customWidth="1"/>
    <col min="8202" max="8450" width="9.140625" style="77"/>
    <col min="8451" max="8451" width="12.28515625" style="77" customWidth="1"/>
    <col min="8452" max="8452" width="0" style="77" hidden="1" customWidth="1"/>
    <col min="8453" max="8453" width="10.140625" style="77" customWidth="1"/>
    <col min="8454" max="8454" width="9.85546875" style="77" customWidth="1"/>
    <col min="8455" max="8455" width="11.28515625" style="77" customWidth="1"/>
    <col min="8456" max="8456" width="11.5703125" style="77" customWidth="1"/>
    <col min="8457" max="8457" width="7.42578125" style="77" customWidth="1"/>
    <col min="8458" max="8706" width="9.140625" style="77"/>
    <col min="8707" max="8707" width="12.28515625" style="77" customWidth="1"/>
    <col min="8708" max="8708" width="0" style="77" hidden="1" customWidth="1"/>
    <col min="8709" max="8709" width="10.140625" style="77" customWidth="1"/>
    <col min="8710" max="8710" width="9.85546875" style="77" customWidth="1"/>
    <col min="8711" max="8711" width="11.28515625" style="77" customWidth="1"/>
    <col min="8712" max="8712" width="11.5703125" style="77" customWidth="1"/>
    <col min="8713" max="8713" width="7.42578125" style="77" customWidth="1"/>
    <col min="8714" max="8962" width="9.140625" style="77"/>
    <col min="8963" max="8963" width="12.28515625" style="77" customWidth="1"/>
    <col min="8964" max="8964" width="0" style="77" hidden="1" customWidth="1"/>
    <col min="8965" max="8965" width="10.140625" style="77" customWidth="1"/>
    <col min="8966" max="8966" width="9.85546875" style="77" customWidth="1"/>
    <col min="8967" max="8967" width="11.28515625" style="77" customWidth="1"/>
    <col min="8968" max="8968" width="11.5703125" style="77" customWidth="1"/>
    <col min="8969" max="8969" width="7.42578125" style="77" customWidth="1"/>
    <col min="8970" max="9218" width="9.140625" style="77"/>
    <col min="9219" max="9219" width="12.28515625" style="77" customWidth="1"/>
    <col min="9220" max="9220" width="0" style="77" hidden="1" customWidth="1"/>
    <col min="9221" max="9221" width="10.140625" style="77" customWidth="1"/>
    <col min="9222" max="9222" width="9.85546875" style="77" customWidth="1"/>
    <col min="9223" max="9223" width="11.28515625" style="77" customWidth="1"/>
    <col min="9224" max="9224" width="11.5703125" style="77" customWidth="1"/>
    <col min="9225" max="9225" width="7.42578125" style="77" customWidth="1"/>
    <col min="9226" max="9474" width="9.140625" style="77"/>
    <col min="9475" max="9475" width="12.28515625" style="77" customWidth="1"/>
    <col min="9476" max="9476" width="0" style="77" hidden="1" customWidth="1"/>
    <col min="9477" max="9477" width="10.140625" style="77" customWidth="1"/>
    <col min="9478" max="9478" width="9.85546875" style="77" customWidth="1"/>
    <col min="9479" max="9479" width="11.28515625" style="77" customWidth="1"/>
    <col min="9480" max="9480" width="11.5703125" style="77" customWidth="1"/>
    <col min="9481" max="9481" width="7.42578125" style="77" customWidth="1"/>
    <col min="9482" max="9730" width="9.140625" style="77"/>
    <col min="9731" max="9731" width="12.28515625" style="77" customWidth="1"/>
    <col min="9732" max="9732" width="0" style="77" hidden="1" customWidth="1"/>
    <col min="9733" max="9733" width="10.140625" style="77" customWidth="1"/>
    <col min="9734" max="9734" width="9.85546875" style="77" customWidth="1"/>
    <col min="9735" max="9735" width="11.28515625" style="77" customWidth="1"/>
    <col min="9736" max="9736" width="11.5703125" style="77" customWidth="1"/>
    <col min="9737" max="9737" width="7.42578125" style="77" customWidth="1"/>
    <col min="9738" max="9986" width="9.140625" style="77"/>
    <col min="9987" max="9987" width="12.28515625" style="77" customWidth="1"/>
    <col min="9988" max="9988" width="0" style="77" hidden="1" customWidth="1"/>
    <col min="9989" max="9989" width="10.140625" style="77" customWidth="1"/>
    <col min="9990" max="9990" width="9.85546875" style="77" customWidth="1"/>
    <col min="9991" max="9991" width="11.28515625" style="77" customWidth="1"/>
    <col min="9992" max="9992" width="11.5703125" style="77" customWidth="1"/>
    <col min="9993" max="9993" width="7.42578125" style="77" customWidth="1"/>
    <col min="9994" max="10242" width="9.140625" style="77"/>
    <col min="10243" max="10243" width="12.28515625" style="77" customWidth="1"/>
    <col min="10244" max="10244" width="0" style="77" hidden="1" customWidth="1"/>
    <col min="10245" max="10245" width="10.140625" style="77" customWidth="1"/>
    <col min="10246" max="10246" width="9.85546875" style="77" customWidth="1"/>
    <col min="10247" max="10247" width="11.28515625" style="77" customWidth="1"/>
    <col min="10248" max="10248" width="11.5703125" style="77" customWidth="1"/>
    <col min="10249" max="10249" width="7.42578125" style="77" customWidth="1"/>
    <col min="10250" max="10498" width="9.140625" style="77"/>
    <col min="10499" max="10499" width="12.28515625" style="77" customWidth="1"/>
    <col min="10500" max="10500" width="0" style="77" hidden="1" customWidth="1"/>
    <col min="10501" max="10501" width="10.140625" style="77" customWidth="1"/>
    <col min="10502" max="10502" width="9.85546875" style="77" customWidth="1"/>
    <col min="10503" max="10503" width="11.28515625" style="77" customWidth="1"/>
    <col min="10504" max="10504" width="11.5703125" style="77" customWidth="1"/>
    <col min="10505" max="10505" width="7.42578125" style="77" customWidth="1"/>
    <col min="10506" max="10754" width="9.140625" style="77"/>
    <col min="10755" max="10755" width="12.28515625" style="77" customWidth="1"/>
    <col min="10756" max="10756" width="0" style="77" hidden="1" customWidth="1"/>
    <col min="10757" max="10757" width="10.140625" style="77" customWidth="1"/>
    <col min="10758" max="10758" width="9.85546875" style="77" customWidth="1"/>
    <col min="10759" max="10759" width="11.28515625" style="77" customWidth="1"/>
    <col min="10760" max="10760" width="11.5703125" style="77" customWidth="1"/>
    <col min="10761" max="10761" width="7.42578125" style="77" customWidth="1"/>
    <col min="10762" max="11010" width="9.140625" style="77"/>
    <col min="11011" max="11011" width="12.28515625" style="77" customWidth="1"/>
    <col min="11012" max="11012" width="0" style="77" hidden="1" customWidth="1"/>
    <col min="11013" max="11013" width="10.140625" style="77" customWidth="1"/>
    <col min="11014" max="11014" width="9.85546875" style="77" customWidth="1"/>
    <col min="11015" max="11015" width="11.28515625" style="77" customWidth="1"/>
    <col min="11016" max="11016" width="11.5703125" style="77" customWidth="1"/>
    <col min="11017" max="11017" width="7.42578125" style="77" customWidth="1"/>
    <col min="11018" max="11266" width="9.140625" style="77"/>
    <col min="11267" max="11267" width="12.28515625" style="77" customWidth="1"/>
    <col min="11268" max="11268" width="0" style="77" hidden="1" customWidth="1"/>
    <col min="11269" max="11269" width="10.140625" style="77" customWidth="1"/>
    <col min="11270" max="11270" width="9.85546875" style="77" customWidth="1"/>
    <col min="11271" max="11271" width="11.28515625" style="77" customWidth="1"/>
    <col min="11272" max="11272" width="11.5703125" style="77" customWidth="1"/>
    <col min="11273" max="11273" width="7.42578125" style="77" customWidth="1"/>
    <col min="11274" max="11522" width="9.140625" style="77"/>
    <col min="11523" max="11523" width="12.28515625" style="77" customWidth="1"/>
    <col min="11524" max="11524" width="0" style="77" hidden="1" customWidth="1"/>
    <col min="11525" max="11525" width="10.140625" style="77" customWidth="1"/>
    <col min="11526" max="11526" width="9.85546875" style="77" customWidth="1"/>
    <col min="11527" max="11527" width="11.28515625" style="77" customWidth="1"/>
    <col min="11528" max="11528" width="11.5703125" style="77" customWidth="1"/>
    <col min="11529" max="11529" width="7.42578125" style="77" customWidth="1"/>
    <col min="11530" max="11778" width="9.140625" style="77"/>
    <col min="11779" max="11779" width="12.28515625" style="77" customWidth="1"/>
    <col min="11780" max="11780" width="0" style="77" hidden="1" customWidth="1"/>
    <col min="11781" max="11781" width="10.140625" style="77" customWidth="1"/>
    <col min="11782" max="11782" width="9.85546875" style="77" customWidth="1"/>
    <col min="11783" max="11783" width="11.28515625" style="77" customWidth="1"/>
    <col min="11784" max="11784" width="11.5703125" style="77" customWidth="1"/>
    <col min="11785" max="11785" width="7.42578125" style="77" customWidth="1"/>
    <col min="11786" max="12034" width="9.140625" style="77"/>
    <col min="12035" max="12035" width="12.28515625" style="77" customWidth="1"/>
    <col min="12036" max="12036" width="0" style="77" hidden="1" customWidth="1"/>
    <col min="12037" max="12037" width="10.140625" style="77" customWidth="1"/>
    <col min="12038" max="12038" width="9.85546875" style="77" customWidth="1"/>
    <col min="12039" max="12039" width="11.28515625" style="77" customWidth="1"/>
    <col min="12040" max="12040" width="11.5703125" style="77" customWidth="1"/>
    <col min="12041" max="12041" width="7.42578125" style="77" customWidth="1"/>
    <col min="12042" max="12290" width="9.140625" style="77"/>
    <col min="12291" max="12291" width="12.28515625" style="77" customWidth="1"/>
    <col min="12292" max="12292" width="0" style="77" hidden="1" customWidth="1"/>
    <col min="12293" max="12293" width="10.140625" style="77" customWidth="1"/>
    <col min="12294" max="12294" width="9.85546875" style="77" customWidth="1"/>
    <col min="12295" max="12295" width="11.28515625" style="77" customWidth="1"/>
    <col min="12296" max="12296" width="11.5703125" style="77" customWidth="1"/>
    <col min="12297" max="12297" width="7.42578125" style="77" customWidth="1"/>
    <col min="12298" max="12546" width="9.140625" style="77"/>
    <col min="12547" max="12547" width="12.28515625" style="77" customWidth="1"/>
    <col min="12548" max="12548" width="0" style="77" hidden="1" customWidth="1"/>
    <col min="12549" max="12549" width="10.140625" style="77" customWidth="1"/>
    <col min="12550" max="12550" width="9.85546875" style="77" customWidth="1"/>
    <col min="12551" max="12551" width="11.28515625" style="77" customWidth="1"/>
    <col min="12552" max="12552" width="11.5703125" style="77" customWidth="1"/>
    <col min="12553" max="12553" width="7.42578125" style="77" customWidth="1"/>
    <col min="12554" max="12802" width="9.140625" style="77"/>
    <col min="12803" max="12803" width="12.28515625" style="77" customWidth="1"/>
    <col min="12804" max="12804" width="0" style="77" hidden="1" customWidth="1"/>
    <col min="12805" max="12805" width="10.140625" style="77" customWidth="1"/>
    <col min="12806" max="12806" width="9.85546875" style="77" customWidth="1"/>
    <col min="12807" max="12807" width="11.28515625" style="77" customWidth="1"/>
    <col min="12808" max="12808" width="11.5703125" style="77" customWidth="1"/>
    <col min="12809" max="12809" width="7.42578125" style="77" customWidth="1"/>
    <col min="12810" max="13058" width="9.140625" style="77"/>
    <col min="13059" max="13059" width="12.28515625" style="77" customWidth="1"/>
    <col min="13060" max="13060" width="0" style="77" hidden="1" customWidth="1"/>
    <col min="13061" max="13061" width="10.140625" style="77" customWidth="1"/>
    <col min="13062" max="13062" width="9.85546875" style="77" customWidth="1"/>
    <col min="13063" max="13063" width="11.28515625" style="77" customWidth="1"/>
    <col min="13064" max="13064" width="11.5703125" style="77" customWidth="1"/>
    <col min="13065" max="13065" width="7.42578125" style="77" customWidth="1"/>
    <col min="13066" max="13314" width="9.140625" style="77"/>
    <col min="13315" max="13315" width="12.28515625" style="77" customWidth="1"/>
    <col min="13316" max="13316" width="0" style="77" hidden="1" customWidth="1"/>
    <col min="13317" max="13317" width="10.140625" style="77" customWidth="1"/>
    <col min="13318" max="13318" width="9.85546875" style="77" customWidth="1"/>
    <col min="13319" max="13319" width="11.28515625" style="77" customWidth="1"/>
    <col min="13320" max="13320" width="11.5703125" style="77" customWidth="1"/>
    <col min="13321" max="13321" width="7.42578125" style="77" customWidth="1"/>
    <col min="13322" max="13570" width="9.140625" style="77"/>
    <col min="13571" max="13571" width="12.28515625" style="77" customWidth="1"/>
    <col min="13572" max="13572" width="0" style="77" hidden="1" customWidth="1"/>
    <col min="13573" max="13573" width="10.140625" style="77" customWidth="1"/>
    <col min="13574" max="13574" width="9.85546875" style="77" customWidth="1"/>
    <col min="13575" max="13575" width="11.28515625" style="77" customWidth="1"/>
    <col min="13576" max="13576" width="11.5703125" style="77" customWidth="1"/>
    <col min="13577" max="13577" width="7.42578125" style="77" customWidth="1"/>
    <col min="13578" max="13826" width="9.140625" style="77"/>
    <col min="13827" max="13827" width="12.28515625" style="77" customWidth="1"/>
    <col min="13828" max="13828" width="0" style="77" hidden="1" customWidth="1"/>
    <col min="13829" max="13829" width="10.140625" style="77" customWidth="1"/>
    <col min="13830" max="13830" width="9.85546875" style="77" customWidth="1"/>
    <col min="13831" max="13831" width="11.28515625" style="77" customWidth="1"/>
    <col min="13832" max="13832" width="11.5703125" style="77" customWidth="1"/>
    <col min="13833" max="13833" width="7.42578125" style="77" customWidth="1"/>
    <col min="13834" max="14082" width="9.140625" style="77"/>
    <col min="14083" max="14083" width="12.28515625" style="77" customWidth="1"/>
    <col min="14084" max="14084" width="0" style="77" hidden="1" customWidth="1"/>
    <col min="14085" max="14085" width="10.140625" style="77" customWidth="1"/>
    <col min="14086" max="14086" width="9.85546875" style="77" customWidth="1"/>
    <col min="14087" max="14087" width="11.28515625" style="77" customWidth="1"/>
    <col min="14088" max="14088" width="11.5703125" style="77" customWidth="1"/>
    <col min="14089" max="14089" width="7.42578125" style="77" customWidth="1"/>
    <col min="14090" max="14338" width="9.140625" style="77"/>
    <col min="14339" max="14339" width="12.28515625" style="77" customWidth="1"/>
    <col min="14340" max="14340" width="0" style="77" hidden="1" customWidth="1"/>
    <col min="14341" max="14341" width="10.140625" style="77" customWidth="1"/>
    <col min="14342" max="14342" width="9.85546875" style="77" customWidth="1"/>
    <col min="14343" max="14343" width="11.28515625" style="77" customWidth="1"/>
    <col min="14344" max="14344" width="11.5703125" style="77" customWidth="1"/>
    <col min="14345" max="14345" width="7.42578125" style="77" customWidth="1"/>
    <col min="14346" max="14594" width="9.140625" style="77"/>
    <col min="14595" max="14595" width="12.28515625" style="77" customWidth="1"/>
    <col min="14596" max="14596" width="0" style="77" hidden="1" customWidth="1"/>
    <col min="14597" max="14597" width="10.140625" style="77" customWidth="1"/>
    <col min="14598" max="14598" width="9.85546875" style="77" customWidth="1"/>
    <col min="14599" max="14599" width="11.28515625" style="77" customWidth="1"/>
    <col min="14600" max="14600" width="11.5703125" style="77" customWidth="1"/>
    <col min="14601" max="14601" width="7.42578125" style="77" customWidth="1"/>
    <col min="14602" max="14850" width="9.140625" style="77"/>
    <col min="14851" max="14851" width="12.28515625" style="77" customWidth="1"/>
    <col min="14852" max="14852" width="0" style="77" hidden="1" customWidth="1"/>
    <col min="14853" max="14853" width="10.140625" style="77" customWidth="1"/>
    <col min="14854" max="14854" width="9.85546875" style="77" customWidth="1"/>
    <col min="14855" max="14855" width="11.28515625" style="77" customWidth="1"/>
    <col min="14856" max="14856" width="11.5703125" style="77" customWidth="1"/>
    <col min="14857" max="14857" width="7.42578125" style="77" customWidth="1"/>
    <col min="14858" max="15106" width="9.140625" style="77"/>
    <col min="15107" max="15107" width="12.28515625" style="77" customWidth="1"/>
    <col min="15108" max="15108" width="0" style="77" hidden="1" customWidth="1"/>
    <col min="15109" max="15109" width="10.140625" style="77" customWidth="1"/>
    <col min="15110" max="15110" width="9.85546875" style="77" customWidth="1"/>
    <col min="15111" max="15111" width="11.28515625" style="77" customWidth="1"/>
    <col min="15112" max="15112" width="11.5703125" style="77" customWidth="1"/>
    <col min="15113" max="15113" width="7.42578125" style="77" customWidth="1"/>
    <col min="15114" max="15362" width="9.140625" style="77"/>
    <col min="15363" max="15363" width="12.28515625" style="77" customWidth="1"/>
    <col min="15364" max="15364" width="0" style="77" hidden="1" customWidth="1"/>
    <col min="15365" max="15365" width="10.140625" style="77" customWidth="1"/>
    <col min="15366" max="15366" width="9.85546875" style="77" customWidth="1"/>
    <col min="15367" max="15367" width="11.28515625" style="77" customWidth="1"/>
    <col min="15368" max="15368" width="11.5703125" style="77" customWidth="1"/>
    <col min="15369" max="15369" width="7.42578125" style="77" customWidth="1"/>
    <col min="15370" max="15618" width="9.140625" style="77"/>
    <col min="15619" max="15619" width="12.28515625" style="77" customWidth="1"/>
    <col min="15620" max="15620" width="0" style="77" hidden="1" customWidth="1"/>
    <col min="15621" max="15621" width="10.140625" style="77" customWidth="1"/>
    <col min="15622" max="15622" width="9.85546875" style="77" customWidth="1"/>
    <col min="15623" max="15623" width="11.28515625" style="77" customWidth="1"/>
    <col min="15624" max="15624" width="11.5703125" style="77" customWidth="1"/>
    <col min="15625" max="15625" width="7.42578125" style="77" customWidth="1"/>
    <col min="15626" max="15874" width="9.140625" style="77"/>
    <col min="15875" max="15875" width="12.28515625" style="77" customWidth="1"/>
    <col min="15876" max="15876" width="0" style="77" hidden="1" customWidth="1"/>
    <col min="15877" max="15877" width="10.140625" style="77" customWidth="1"/>
    <col min="15878" max="15878" width="9.85546875" style="77" customWidth="1"/>
    <col min="15879" max="15879" width="11.28515625" style="77" customWidth="1"/>
    <col min="15880" max="15880" width="11.5703125" style="77" customWidth="1"/>
    <col min="15881" max="15881" width="7.42578125" style="77" customWidth="1"/>
    <col min="15882" max="16130" width="9.140625" style="77"/>
    <col min="16131" max="16131" width="12.28515625" style="77" customWidth="1"/>
    <col min="16132" max="16132" width="0" style="77" hidden="1" customWidth="1"/>
    <col min="16133" max="16133" width="10.140625" style="77" customWidth="1"/>
    <col min="16134" max="16134" width="9.85546875" style="77" customWidth="1"/>
    <col min="16135" max="16135" width="11.28515625" style="77" customWidth="1"/>
    <col min="16136" max="16136" width="11.5703125" style="77" customWidth="1"/>
    <col min="16137" max="16137" width="7.42578125" style="77" customWidth="1"/>
    <col min="16138" max="16384" width="9.140625" style="77"/>
  </cols>
  <sheetData>
    <row r="1" spans="1:10" hidden="1" x14ac:dyDescent="0.2"/>
    <row r="2" spans="1:10" hidden="1" x14ac:dyDescent="0.2"/>
    <row r="4" spans="1:10" s="79" customFormat="1" ht="15" x14ac:dyDescent="0.2">
      <c r="E4" s="80"/>
      <c r="F4" s="80"/>
      <c r="G4" s="80"/>
      <c r="H4" s="80"/>
      <c r="I4" s="81"/>
      <c r="J4" s="81"/>
    </row>
    <row r="5" spans="1:10" x14ac:dyDescent="0.2">
      <c r="E5" s="82"/>
      <c r="F5" s="82"/>
      <c r="G5" s="82"/>
      <c r="H5" s="82"/>
      <c r="I5" s="83"/>
      <c r="J5" s="83"/>
    </row>
    <row r="6" spans="1:10" ht="15.75" x14ac:dyDescent="0.25">
      <c r="A6" s="84" t="s">
        <v>124</v>
      </c>
      <c r="E6" s="82"/>
      <c r="F6" s="82"/>
      <c r="G6" s="82"/>
      <c r="H6" s="82"/>
      <c r="I6" s="83"/>
      <c r="J6" s="83"/>
    </row>
    <row r="7" spans="1:10" x14ac:dyDescent="0.2">
      <c r="E7" s="82"/>
      <c r="F7" s="82"/>
      <c r="G7" s="82"/>
      <c r="H7" s="82"/>
      <c r="I7" s="83"/>
      <c r="J7" s="83"/>
    </row>
    <row r="8" spans="1:10" x14ac:dyDescent="0.2">
      <c r="A8" s="77" t="s">
        <v>125</v>
      </c>
    </row>
    <row r="9" spans="1:10" x14ac:dyDescent="0.2">
      <c r="A9" s="77" t="s">
        <v>126</v>
      </c>
    </row>
    <row r="11" spans="1:10" x14ac:dyDescent="0.2">
      <c r="A11" s="77" t="s">
        <v>127</v>
      </c>
    </row>
    <row r="13" spans="1:10" x14ac:dyDescent="0.2">
      <c r="A13" s="77" t="s">
        <v>128</v>
      </c>
    </row>
    <row r="15" spans="1:10" x14ac:dyDescent="0.2">
      <c r="A15" s="77" t="s">
        <v>129</v>
      </c>
    </row>
    <row r="17" spans="1:10" x14ac:dyDescent="0.2">
      <c r="A17" s="77" t="s">
        <v>130</v>
      </c>
    </row>
    <row r="19" spans="1:10" x14ac:dyDescent="0.2">
      <c r="A19" s="77" t="s">
        <v>131</v>
      </c>
    </row>
    <row r="21" spans="1:10" x14ac:dyDescent="0.2">
      <c r="A21" s="77" t="s">
        <v>132</v>
      </c>
    </row>
    <row r="23" spans="1:10" x14ac:dyDescent="0.2">
      <c r="A23" s="77" t="s">
        <v>133</v>
      </c>
    </row>
    <row r="25" spans="1:10" x14ac:dyDescent="0.2">
      <c r="A25" s="77" t="s">
        <v>134</v>
      </c>
    </row>
    <row r="27" spans="1:10" x14ac:dyDescent="0.2">
      <c r="A27" s="77" t="s">
        <v>135</v>
      </c>
    </row>
    <row r="29" spans="1:10" x14ac:dyDescent="0.2">
      <c r="A29" s="77" t="s">
        <v>136</v>
      </c>
    </row>
    <row r="30" spans="1:10" x14ac:dyDescent="0.2">
      <c r="A30" s="77" t="s">
        <v>137</v>
      </c>
    </row>
    <row r="32" spans="1:10" ht="12.75" customHeight="1" x14ac:dyDescent="0.2">
      <c r="A32" s="231" t="s">
        <v>138</v>
      </c>
      <c r="B32" s="231"/>
      <c r="C32" s="231"/>
      <c r="D32" s="231"/>
      <c r="E32" s="231"/>
      <c r="F32" s="231"/>
      <c r="G32" s="231"/>
      <c r="H32" s="231"/>
      <c r="I32" s="232"/>
      <c r="J32" s="232"/>
    </row>
    <row r="33" spans="1:10" x14ac:dyDescent="0.2">
      <c r="A33" s="231"/>
      <c r="B33" s="231"/>
      <c r="C33" s="231"/>
      <c r="D33" s="231"/>
      <c r="E33" s="231"/>
      <c r="F33" s="231"/>
      <c r="G33" s="231"/>
      <c r="H33" s="231"/>
      <c r="I33" s="232"/>
      <c r="J33" s="232"/>
    </row>
    <row r="34" spans="1:10" x14ac:dyDescent="0.2">
      <c r="A34" s="231"/>
      <c r="B34" s="231"/>
      <c r="C34" s="231"/>
      <c r="D34" s="231"/>
      <c r="E34" s="231"/>
      <c r="F34" s="231"/>
      <c r="G34" s="231"/>
      <c r="H34" s="231"/>
      <c r="I34" s="231"/>
      <c r="J34" s="231"/>
    </row>
  </sheetData>
  <mergeCells count="1">
    <mergeCell ref="A32:J34"/>
  </mergeCells>
  <pageMargins left="0.39370078740157483" right="0.19685039370078741" top="0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4"/>
  <sheetViews>
    <sheetView zoomScale="80" zoomScaleNormal="80" workbookViewId="0">
      <pane xSplit="11" ySplit="10" topLeftCell="L57" activePane="bottomRight" state="frozen"/>
      <selection activeCell="A2" sqref="A2"/>
      <selection pane="topRight" activeCell="L2" sqref="L2"/>
      <selection pane="bottomLeft" activeCell="A8" sqref="A8"/>
      <selection pane="bottomRight" activeCell="A6" sqref="A6:G6"/>
    </sheetView>
  </sheetViews>
  <sheetFormatPr defaultColWidth="0" defaultRowHeight="12.75" x14ac:dyDescent="0.2"/>
  <cols>
    <col min="1" max="1" width="47.140625" style="3" customWidth="1"/>
    <col min="2" max="2" width="20" style="3" customWidth="1"/>
    <col min="3" max="3" width="7.85546875" style="3" bestFit="1" customWidth="1"/>
    <col min="4" max="5" width="7.7109375" style="3" customWidth="1"/>
    <col min="6" max="7" width="8.710937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x14ac:dyDescent="0.25">
      <c r="A1" s="4" t="s">
        <v>306</v>
      </c>
    </row>
    <row r="2" spans="1:236" ht="15.75" x14ac:dyDescent="0.25">
      <c r="A2" s="4" t="s">
        <v>311</v>
      </c>
    </row>
    <row r="3" spans="1:236" ht="15.75" x14ac:dyDescent="0.25">
      <c r="A3" s="4" t="s">
        <v>312</v>
      </c>
    </row>
    <row r="4" spans="1:236" ht="15.75" x14ac:dyDescent="0.25">
      <c r="A4" s="1"/>
      <c r="B4" s="1"/>
      <c r="C4" s="1"/>
      <c r="D4" s="1"/>
      <c r="E4" s="1"/>
      <c r="F4" s="1"/>
      <c r="G4" s="1"/>
      <c r="H4" s="2"/>
      <c r="I4" s="2"/>
    </row>
    <row r="5" spans="1:236" ht="21" x14ac:dyDescent="0.35">
      <c r="A5" s="188" t="s">
        <v>305</v>
      </c>
      <c r="B5" s="189"/>
      <c r="C5" s="189"/>
      <c r="D5" s="189"/>
      <c r="E5" s="189"/>
      <c r="F5" s="189"/>
      <c r="G5" s="189"/>
      <c r="H5" s="2"/>
      <c r="I5" s="2"/>
      <c r="K5" s="39"/>
      <c r="L5" s="39"/>
      <c r="M5" s="39"/>
      <c r="N5" s="39"/>
      <c r="O5" s="39"/>
      <c r="P5" s="39"/>
    </row>
    <row r="6" spans="1:236" ht="26.25" x14ac:dyDescent="0.4">
      <c r="A6" s="190" t="s">
        <v>309</v>
      </c>
      <c r="B6" s="185"/>
      <c r="C6" s="185"/>
      <c r="D6" s="185"/>
      <c r="E6" s="185"/>
      <c r="F6" s="185"/>
      <c r="G6" s="185"/>
      <c r="H6" s="2"/>
      <c r="I6" s="2"/>
    </row>
    <row r="7" spans="1:236" ht="26.25" hidden="1" x14ac:dyDescent="0.4">
      <c r="A7" s="190" t="s">
        <v>140</v>
      </c>
      <c r="B7" s="187"/>
      <c r="C7" s="187"/>
      <c r="D7" s="187"/>
      <c r="E7" s="187"/>
      <c r="F7" s="187"/>
      <c r="G7" s="187"/>
      <c r="H7" s="2"/>
      <c r="I7" s="2"/>
    </row>
    <row r="8" spans="1:236" ht="15.75" hidden="1" x14ac:dyDescent="0.25">
      <c r="A8" s="4"/>
      <c r="B8" s="5"/>
      <c r="C8" s="5"/>
      <c r="D8" s="5"/>
      <c r="E8" s="5"/>
      <c r="F8" s="5"/>
      <c r="G8" s="5"/>
      <c r="H8" s="2"/>
      <c r="I8" s="2"/>
    </row>
    <row r="9" spans="1:236" ht="26.25" hidden="1" x14ac:dyDescent="0.4">
      <c r="A9" s="184" t="s">
        <v>74</v>
      </c>
      <c r="B9" s="185"/>
      <c r="C9" s="40"/>
      <c r="D9" s="44" t="str">
        <f>х!A1</f>
        <v>01.01</v>
      </c>
      <c r="E9" s="41" t="str">
        <f>х!B1</f>
        <v>2016г</v>
      </c>
      <c r="F9" s="40"/>
      <c r="G9" s="40"/>
      <c r="H9" s="2"/>
      <c r="I9" s="2"/>
      <c r="IA9" s="6">
        <f>[1]основа!AL2</f>
        <v>42415</v>
      </c>
      <c r="IB9" s="6">
        <f>[1]основа!AM2</f>
        <v>42551</v>
      </c>
    </row>
    <row r="10" spans="1:236" x14ac:dyDescent="0.2">
      <c r="A10" s="183"/>
      <c r="B10" s="183"/>
      <c r="C10" s="183"/>
      <c r="D10" s="183"/>
      <c r="E10" s="183"/>
      <c r="F10" s="183"/>
      <c r="G10" s="183"/>
      <c r="H10" s="7"/>
      <c r="I10" s="7"/>
      <c r="J10" s="1"/>
      <c r="K10" s="37"/>
      <c r="IA10" s="8"/>
      <c r="IB10" s="6">
        <f>[1]основа!AM3</f>
        <v>42551</v>
      </c>
    </row>
    <row r="11" spans="1:236" ht="1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38">
        <v>1</v>
      </c>
      <c r="M11" s="10"/>
      <c r="N11" s="10"/>
      <c r="O11" s="10"/>
      <c r="P11" s="10"/>
      <c r="IA11" s="12"/>
      <c r="IB11" s="6">
        <f>[1]основа!AM4</f>
        <v>42551</v>
      </c>
    </row>
    <row r="12" spans="1:236" ht="15" customHeight="1" x14ac:dyDescent="0.25">
      <c r="A12" s="86" t="s">
        <v>2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36" t="s">
        <v>9</v>
      </c>
      <c r="I12" s="14" t="s">
        <v>9</v>
      </c>
      <c r="J12" s="11"/>
      <c r="K12" s="38">
        <v>1</v>
      </c>
      <c r="M12" s="14" t="s">
        <v>5</v>
      </c>
      <c r="N12" s="14" t="s">
        <v>6</v>
      </c>
      <c r="O12" s="14" t="s">
        <v>7</v>
      </c>
      <c r="P12" s="14" t="s">
        <v>8</v>
      </c>
      <c r="IA12" s="12"/>
      <c r="IB12" s="6">
        <f>[1]основа!AM5</f>
        <v>42551</v>
      </c>
    </row>
    <row r="13" spans="1:236" ht="15" customHeight="1" x14ac:dyDescent="0.2">
      <c r="A13" s="9"/>
      <c r="B13" s="15"/>
      <c r="C13" s="16"/>
      <c r="D13" s="17"/>
      <c r="E13" s="17"/>
      <c r="F13" s="17"/>
      <c r="G13" s="17"/>
      <c r="H13" s="17"/>
      <c r="I13" s="17"/>
      <c r="J13" s="11"/>
      <c r="K13" s="38">
        <v>1</v>
      </c>
      <c r="M13" s="17"/>
      <c r="N13" s="17"/>
      <c r="O13" s="17"/>
      <c r="P13" s="17"/>
      <c r="IA13" s="12"/>
      <c r="IB13" s="6">
        <f>[1]основа!AM6</f>
        <v>42551</v>
      </c>
    </row>
    <row r="14" spans="1:236" ht="15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/>
      <c r="I14" s="20"/>
      <c r="J14" s="11"/>
      <c r="K14" s="38">
        <v>1</v>
      </c>
      <c r="M14" s="19"/>
      <c r="N14" s="19"/>
      <c r="O14" s="19"/>
      <c r="P14" s="19"/>
      <c r="IA14" s="12"/>
      <c r="IB14" s="6">
        <f>[1]основа!AM7</f>
        <v>42551</v>
      </c>
    </row>
    <row r="15" spans="1:236" ht="15" customHeight="1" x14ac:dyDescent="0.2">
      <c r="A15" s="88" t="s">
        <v>75</v>
      </c>
      <c r="B15" s="22" t="s">
        <v>146</v>
      </c>
      <c r="C15" s="89" t="s">
        <v>147</v>
      </c>
      <c r="D15" s="90">
        <v>0.1</v>
      </c>
      <c r="E15" s="90">
        <v>7.2</v>
      </c>
      <c r="F15" s="90">
        <v>0.1</v>
      </c>
      <c r="G15" s="90">
        <v>66</v>
      </c>
      <c r="H15" s="91">
        <v>2.7</v>
      </c>
      <c r="I15" s="25">
        <v>4.08</v>
      </c>
      <c r="J15" s="11"/>
      <c r="K15" s="37" t="str">
        <f>A15</f>
        <v>Масло сливочное</v>
      </c>
      <c r="M15" s="24">
        <f>D15</f>
        <v>0.1</v>
      </c>
      <c r="N15" s="24">
        <f t="shared" ref="N15:P21" si="0">E15</f>
        <v>7.2</v>
      </c>
      <c r="O15" s="24">
        <f t="shared" si="0"/>
        <v>0.1</v>
      </c>
      <c r="P15" s="24">
        <f t="shared" si="0"/>
        <v>66</v>
      </c>
      <c r="IA15" s="12"/>
      <c r="IB15" s="6">
        <f>[1]основа!AM8</f>
        <v>42551</v>
      </c>
    </row>
    <row r="16" spans="1:236" ht="15" customHeight="1" x14ac:dyDescent="0.2">
      <c r="A16" s="88" t="s">
        <v>264</v>
      </c>
      <c r="B16" s="22" t="s">
        <v>265</v>
      </c>
      <c r="C16" s="89" t="s">
        <v>266</v>
      </c>
      <c r="D16" s="90">
        <v>5.0999999999999996</v>
      </c>
      <c r="E16" s="90">
        <v>4.5999999999999996</v>
      </c>
      <c r="F16" s="90">
        <v>0.3</v>
      </c>
      <c r="G16" s="90">
        <v>63</v>
      </c>
      <c r="H16" s="91">
        <v>6.65</v>
      </c>
      <c r="I16" s="25">
        <v>8.65</v>
      </c>
      <c r="J16" s="11"/>
      <c r="K16" s="37" t="str">
        <f t="shared" ref="K16:K62" si="1">A16</f>
        <v>Яйцо отварное</v>
      </c>
      <c r="M16" s="24">
        <f t="shared" ref="M16:M21" si="2">D16</f>
        <v>5.0999999999999996</v>
      </c>
      <c r="N16" s="24">
        <f t="shared" si="0"/>
        <v>4.5999999999999996</v>
      </c>
      <c r="O16" s="24">
        <f t="shared" si="0"/>
        <v>0.3</v>
      </c>
      <c r="P16" s="24">
        <f t="shared" si="0"/>
        <v>63</v>
      </c>
      <c r="Q16" s="109"/>
      <c r="IA16" s="12"/>
      <c r="IB16" s="6">
        <f>[1]основа!AM9</f>
        <v>42551</v>
      </c>
    </row>
    <row r="17" spans="1:236" ht="15" customHeight="1" x14ac:dyDescent="0.2">
      <c r="A17" s="88" t="s">
        <v>267</v>
      </c>
      <c r="B17" s="22" t="s">
        <v>268</v>
      </c>
      <c r="C17" s="89" t="s">
        <v>191</v>
      </c>
      <c r="D17" s="90">
        <v>73.872000000000014</v>
      </c>
      <c r="E17" s="90">
        <v>26.95</v>
      </c>
      <c r="F17" s="90">
        <v>47.5</v>
      </c>
      <c r="G17" s="90">
        <v>586.4</v>
      </c>
      <c r="H17" s="91">
        <v>42.440988000000004</v>
      </c>
      <c r="I17" s="25">
        <v>57.08</v>
      </c>
      <c r="J17" s="11"/>
      <c r="K17" s="37" t="str">
        <f t="shared" si="1"/>
        <v>Запеканка из творога со сгущ.молоком</v>
      </c>
      <c r="M17" s="24">
        <f t="shared" si="2"/>
        <v>73.872000000000014</v>
      </c>
      <c r="N17" s="24">
        <f t="shared" si="0"/>
        <v>26.95</v>
      </c>
      <c r="O17" s="24">
        <f t="shared" si="0"/>
        <v>47.5</v>
      </c>
      <c r="P17" s="24">
        <f t="shared" si="0"/>
        <v>586.4</v>
      </c>
      <c r="Q17" s="109"/>
      <c r="IA17" s="12"/>
      <c r="IB17" s="6">
        <f>[1]основа!AM10</f>
        <v>42551</v>
      </c>
    </row>
    <row r="18" spans="1:236" ht="15" customHeight="1" x14ac:dyDescent="0.2">
      <c r="A18" s="88" t="s">
        <v>298</v>
      </c>
      <c r="B18" s="22" t="s">
        <v>153</v>
      </c>
      <c r="C18" s="89" t="s">
        <v>204</v>
      </c>
      <c r="D18" s="90">
        <v>6.43</v>
      </c>
      <c r="E18" s="90">
        <v>6.92</v>
      </c>
      <c r="F18" s="90">
        <v>30.97</v>
      </c>
      <c r="G18" s="90">
        <v>212.29000000000002</v>
      </c>
      <c r="H18" s="91">
        <v>10.005959999999998</v>
      </c>
      <c r="I18" s="25">
        <v>13.98</v>
      </c>
      <c r="J18" s="11"/>
      <c r="K18" s="37" t="str">
        <f t="shared" si="1"/>
        <v>Кофейный напиток на молоке</v>
      </c>
      <c r="M18" s="24">
        <f t="shared" si="2"/>
        <v>6.43</v>
      </c>
      <c r="N18" s="24">
        <f t="shared" si="0"/>
        <v>6.92</v>
      </c>
      <c r="O18" s="24">
        <f t="shared" si="0"/>
        <v>30.97</v>
      </c>
      <c r="P18" s="24">
        <f t="shared" si="0"/>
        <v>212.29000000000002</v>
      </c>
      <c r="Q18" s="109"/>
      <c r="IA18" s="12"/>
      <c r="IB18" s="6">
        <f>[1]основа!AM11</f>
        <v>42551</v>
      </c>
    </row>
    <row r="19" spans="1:236" ht="15" customHeight="1" x14ac:dyDescent="0.2">
      <c r="A19" s="88" t="s">
        <v>269</v>
      </c>
      <c r="B19" s="107">
        <v>60</v>
      </c>
      <c r="C19" s="89">
        <v>0</v>
      </c>
      <c r="D19" s="90">
        <v>5.16</v>
      </c>
      <c r="E19" s="90">
        <v>1.74</v>
      </c>
      <c r="F19" s="90">
        <v>32.94</v>
      </c>
      <c r="G19" s="90">
        <v>152.4</v>
      </c>
      <c r="H19" s="108">
        <v>3.2316000000000003</v>
      </c>
      <c r="I19" s="25">
        <v>3.23</v>
      </c>
      <c r="J19" s="11"/>
      <c r="K19" s="37" t="str">
        <f t="shared" si="1"/>
        <v>Батон нарезной</v>
      </c>
      <c r="M19" s="24">
        <f t="shared" si="2"/>
        <v>5.16</v>
      </c>
      <c r="N19" s="24">
        <f t="shared" si="0"/>
        <v>1.74</v>
      </c>
      <c r="O19" s="24">
        <f t="shared" si="0"/>
        <v>32.94</v>
      </c>
      <c r="P19" s="24">
        <f t="shared" si="0"/>
        <v>152.4</v>
      </c>
      <c r="IA19" s="12"/>
      <c r="IB19" s="6">
        <f>[1]основа!AM12</f>
        <v>42551</v>
      </c>
    </row>
    <row r="20" spans="1:236" ht="15" hidden="1" customHeight="1" x14ac:dyDescent="0.2">
      <c r="A20" s="88">
        <v>0</v>
      </c>
      <c r="B20" s="22">
        <v>0</v>
      </c>
      <c r="C20" s="89">
        <v>0</v>
      </c>
      <c r="D20" s="90">
        <v>0</v>
      </c>
      <c r="E20" s="90">
        <v>0</v>
      </c>
      <c r="F20" s="90">
        <v>0</v>
      </c>
      <c r="G20" s="90">
        <v>0</v>
      </c>
      <c r="H20" s="91">
        <v>0</v>
      </c>
      <c r="I20" s="25">
        <f t="shared" ref="I20:I21" si="3">H20</f>
        <v>0</v>
      </c>
      <c r="J20" s="11"/>
      <c r="K20" s="37">
        <f t="shared" si="1"/>
        <v>0</v>
      </c>
      <c r="M20" s="24">
        <f t="shared" si="2"/>
        <v>0</v>
      </c>
      <c r="N20" s="24">
        <f t="shared" si="0"/>
        <v>0</v>
      </c>
      <c r="O20" s="24">
        <f t="shared" si="0"/>
        <v>0</v>
      </c>
      <c r="P20" s="24">
        <f t="shared" si="0"/>
        <v>0</v>
      </c>
      <c r="IA20" s="12"/>
      <c r="IB20" s="6">
        <f>[1]основа!AM13</f>
        <v>42551</v>
      </c>
    </row>
    <row r="21" spans="1:236" ht="15" hidden="1" customHeight="1" x14ac:dyDescent="0.2">
      <c r="A21" s="88">
        <v>0</v>
      </c>
      <c r="B21" s="22">
        <v>0</v>
      </c>
      <c r="C21" s="89">
        <v>0</v>
      </c>
      <c r="D21" s="90">
        <v>0</v>
      </c>
      <c r="E21" s="90">
        <v>0</v>
      </c>
      <c r="F21" s="90">
        <v>0</v>
      </c>
      <c r="G21" s="90">
        <v>0</v>
      </c>
      <c r="H21" s="91">
        <v>0</v>
      </c>
      <c r="I21" s="25">
        <f t="shared" si="3"/>
        <v>0</v>
      </c>
      <c r="J21" s="11"/>
      <c r="K21" s="37">
        <f t="shared" si="1"/>
        <v>0</v>
      </c>
      <c r="M21" s="24">
        <f t="shared" si="2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IA21" s="12"/>
      <c r="IB21" s="6">
        <f>[1]основа!AM14</f>
        <v>42551</v>
      </c>
    </row>
    <row r="22" spans="1:236" ht="15" customHeight="1" x14ac:dyDescent="0.2">
      <c r="A22" s="18" t="s">
        <v>11</v>
      </c>
      <c r="B22" s="26"/>
      <c r="C22" s="27"/>
      <c r="D22" s="28">
        <v>94.102000000000004</v>
      </c>
      <c r="E22" s="28">
        <v>48.57</v>
      </c>
      <c r="F22" s="28">
        <v>133.77000000000001</v>
      </c>
      <c r="G22" s="28">
        <v>1181.69</v>
      </c>
      <c r="H22" s="29">
        <v>67.18294800000001</v>
      </c>
      <c r="I22" s="29">
        <f>I21+I20+I19+I18+I17+I16+I15</f>
        <v>87.02</v>
      </c>
      <c r="J22" s="11"/>
      <c r="K22" s="38">
        <v>1</v>
      </c>
      <c r="M22" s="28">
        <f>SUM(M15:M21)</f>
        <v>90.662000000000006</v>
      </c>
      <c r="N22" s="28">
        <f t="shared" ref="N22:P22" si="4">SUM(N15:N21)</f>
        <v>47.410000000000004</v>
      </c>
      <c r="O22" s="28">
        <f t="shared" si="4"/>
        <v>111.81</v>
      </c>
      <c r="P22" s="28">
        <f t="shared" si="4"/>
        <v>1080.0900000000001</v>
      </c>
      <c r="IA22" s="12"/>
      <c r="IB22" s="6">
        <f>[1]основа!AM15</f>
        <v>42551</v>
      </c>
    </row>
    <row r="23" spans="1:236" ht="15" hidden="1" customHeight="1" x14ac:dyDescent="0.2">
      <c r="A23" s="18"/>
      <c r="B23" s="26"/>
      <c r="C23" s="27"/>
      <c r="D23" s="28"/>
      <c r="E23" s="28"/>
      <c r="F23" s="28"/>
      <c r="G23" s="28"/>
      <c r="H23" s="29"/>
      <c r="I23" s="29"/>
      <c r="J23" s="11"/>
      <c r="K23" s="38">
        <v>0</v>
      </c>
      <c r="M23" s="28"/>
      <c r="N23" s="28"/>
      <c r="O23" s="28"/>
      <c r="P23" s="28"/>
      <c r="IA23" s="12"/>
      <c r="IB23" s="6">
        <f>[1]основа!AM16</f>
        <v>42551</v>
      </c>
    </row>
    <row r="24" spans="1:236" ht="15" hidden="1" customHeight="1" x14ac:dyDescent="0.2">
      <c r="A24" s="18" t="s">
        <v>12</v>
      </c>
      <c r="B24" s="26"/>
      <c r="C24" s="27"/>
      <c r="D24" s="28"/>
      <c r="E24" s="28"/>
      <c r="F24" s="28"/>
      <c r="G24" s="28"/>
      <c r="H24" s="29"/>
      <c r="I24" s="29"/>
      <c r="J24" s="11"/>
      <c r="K24" s="38">
        <v>0</v>
      </c>
      <c r="M24" s="28"/>
      <c r="N24" s="28"/>
      <c r="O24" s="28"/>
      <c r="P24" s="28"/>
      <c r="IA24" s="12"/>
      <c r="IB24" s="6">
        <f>[1]основа!AM17</f>
        <v>42551</v>
      </c>
    </row>
    <row r="25" spans="1:236" ht="15" hidden="1" customHeight="1" x14ac:dyDescent="0.2">
      <c r="A25" s="88">
        <v>0</v>
      </c>
      <c r="B25" s="22">
        <v>0</v>
      </c>
      <c r="C25" s="89">
        <v>0</v>
      </c>
      <c r="D25" s="90">
        <v>0</v>
      </c>
      <c r="E25" s="90">
        <v>0</v>
      </c>
      <c r="F25" s="90">
        <v>0</v>
      </c>
      <c r="G25" s="90">
        <v>0</v>
      </c>
      <c r="H25" s="91">
        <v>0</v>
      </c>
      <c r="I25" s="25">
        <f>H25</f>
        <v>0</v>
      </c>
      <c r="J25" s="11"/>
      <c r="K25" s="37">
        <f t="shared" si="1"/>
        <v>0</v>
      </c>
      <c r="M25" s="24">
        <f>D25</f>
        <v>0</v>
      </c>
      <c r="N25" s="24">
        <f t="shared" ref="N25:P27" si="5">E25</f>
        <v>0</v>
      </c>
      <c r="O25" s="24">
        <f t="shared" si="5"/>
        <v>0</v>
      </c>
      <c r="P25" s="24">
        <f t="shared" si="5"/>
        <v>0</v>
      </c>
      <c r="IA25" s="12"/>
      <c r="IB25" s="6">
        <f>[1]основа!AM18</f>
        <v>42551</v>
      </c>
    </row>
    <row r="26" spans="1:236" ht="15" hidden="1" customHeight="1" x14ac:dyDescent="0.2">
      <c r="A26" s="88">
        <v>0</v>
      </c>
      <c r="B26" s="22">
        <v>0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  <c r="I26" s="25">
        <f t="shared" ref="I26:I27" si="6">H26</f>
        <v>0</v>
      </c>
      <c r="J26" s="11"/>
      <c r="K26" s="37">
        <f t="shared" si="1"/>
        <v>0</v>
      </c>
      <c r="M26" s="24">
        <f t="shared" ref="M26:M27" si="7">D26</f>
        <v>0</v>
      </c>
      <c r="N26" s="24">
        <f t="shared" si="5"/>
        <v>0</v>
      </c>
      <c r="O26" s="24">
        <f t="shared" si="5"/>
        <v>0</v>
      </c>
      <c r="P26" s="24">
        <f t="shared" si="5"/>
        <v>0</v>
      </c>
      <c r="IA26" s="12"/>
      <c r="IB26" s="6">
        <f>[1]основа!AM19</f>
        <v>42551</v>
      </c>
    </row>
    <row r="27" spans="1:236" ht="15" hidden="1" customHeight="1" x14ac:dyDescent="0.2">
      <c r="A27" s="88">
        <v>0</v>
      </c>
      <c r="B27" s="22">
        <v>0</v>
      </c>
      <c r="C27" s="89">
        <v>0</v>
      </c>
      <c r="D27" s="90">
        <v>0</v>
      </c>
      <c r="E27" s="90">
        <v>0</v>
      </c>
      <c r="F27" s="90">
        <v>0</v>
      </c>
      <c r="G27" s="90">
        <v>0</v>
      </c>
      <c r="H27" s="91">
        <v>0</v>
      </c>
      <c r="I27" s="25">
        <f t="shared" si="6"/>
        <v>0</v>
      </c>
      <c r="J27" s="11"/>
      <c r="K27" s="37">
        <f t="shared" si="1"/>
        <v>0</v>
      </c>
      <c r="M27" s="24">
        <f t="shared" si="7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IA27" s="12"/>
      <c r="IB27" s="6">
        <f>[1]основа!AM20</f>
        <v>42551</v>
      </c>
    </row>
    <row r="28" spans="1:236" ht="15" hidden="1" customHeight="1" x14ac:dyDescent="0.2">
      <c r="A28" s="18" t="s">
        <v>13</v>
      </c>
      <c r="B28" s="26"/>
      <c r="C28" s="27"/>
      <c r="D28" s="28">
        <v>0</v>
      </c>
      <c r="E28" s="28">
        <v>0</v>
      </c>
      <c r="F28" s="28">
        <v>0</v>
      </c>
      <c r="G28" s="28">
        <v>0</v>
      </c>
      <c r="H28" s="29">
        <v>0</v>
      </c>
      <c r="I28" s="29">
        <f>I27+I26+I25</f>
        <v>0</v>
      </c>
      <c r="J28" s="11"/>
      <c r="K28" s="38">
        <v>0</v>
      </c>
      <c r="M28" s="28">
        <f>SUM(M25:M27)</f>
        <v>0</v>
      </c>
      <c r="N28" s="28">
        <f t="shared" ref="N28:P28" si="8">SUM(N25:N27)</f>
        <v>0</v>
      </c>
      <c r="O28" s="28">
        <f t="shared" si="8"/>
        <v>0</v>
      </c>
      <c r="P28" s="28">
        <f t="shared" si="8"/>
        <v>0</v>
      </c>
      <c r="IA28" s="12"/>
      <c r="IB28" s="6">
        <f>[1]основа!AM21</f>
        <v>42551</v>
      </c>
    </row>
    <row r="29" spans="1:236" ht="15" customHeight="1" x14ac:dyDescent="0.2">
      <c r="A29" s="18"/>
      <c r="B29" s="26"/>
      <c r="C29" s="27"/>
      <c r="D29" s="28"/>
      <c r="E29" s="28"/>
      <c r="F29" s="28"/>
      <c r="G29" s="28"/>
      <c r="H29" s="29"/>
      <c r="I29" s="29"/>
      <c r="J29" s="11"/>
      <c r="K29" s="38">
        <v>1</v>
      </c>
      <c r="M29" s="28"/>
      <c r="N29" s="28"/>
      <c r="O29" s="28"/>
      <c r="P29" s="28"/>
      <c r="IA29" s="12"/>
      <c r="IB29" s="6">
        <f>[1]основа!AM22</f>
        <v>42551</v>
      </c>
    </row>
    <row r="30" spans="1:236" ht="15" customHeight="1" x14ac:dyDescent="0.2">
      <c r="A30" s="18" t="s">
        <v>14</v>
      </c>
      <c r="B30" s="26"/>
      <c r="C30" s="27"/>
      <c r="D30" s="30"/>
      <c r="E30" s="30"/>
      <c r="F30" s="30"/>
      <c r="G30" s="30"/>
      <c r="H30" s="31"/>
      <c r="I30" s="31"/>
      <c r="J30" s="11"/>
      <c r="K30" s="38">
        <v>1</v>
      </c>
      <c r="M30" s="30"/>
      <c r="N30" s="30"/>
      <c r="O30" s="30"/>
      <c r="P30" s="30"/>
      <c r="IA30" s="12"/>
      <c r="IB30" s="6">
        <f>[1]основа!AM23</f>
        <v>42551</v>
      </c>
    </row>
    <row r="31" spans="1:236" ht="15" customHeight="1" x14ac:dyDescent="0.2">
      <c r="A31" s="88" t="s">
        <v>270</v>
      </c>
      <c r="B31" s="22" t="s">
        <v>155</v>
      </c>
      <c r="C31" s="89" t="s">
        <v>271</v>
      </c>
      <c r="D31" s="90">
        <v>1.2</v>
      </c>
      <c r="E31" s="90">
        <v>10</v>
      </c>
      <c r="F31" s="90">
        <v>11.7</v>
      </c>
      <c r="G31" s="90">
        <v>83</v>
      </c>
      <c r="H31" s="91">
        <v>17.773229999999998</v>
      </c>
      <c r="I31" s="25">
        <v>26.37</v>
      </c>
      <c r="J31" s="11"/>
      <c r="K31" s="37" t="str">
        <f t="shared" si="1"/>
        <v>Салат "Витаминный"</v>
      </c>
      <c r="M31" s="24">
        <f>D31</f>
        <v>1.2</v>
      </c>
      <c r="N31" s="24">
        <f t="shared" ref="N31:P38" si="9">E31</f>
        <v>10</v>
      </c>
      <c r="O31" s="24">
        <f t="shared" si="9"/>
        <v>11.7</v>
      </c>
      <c r="P31" s="24">
        <f t="shared" si="9"/>
        <v>83</v>
      </c>
      <c r="IA31" s="12"/>
      <c r="IB31" s="6">
        <f>[1]основа!AM24</f>
        <v>42551</v>
      </c>
    </row>
    <row r="32" spans="1:236" ht="15" customHeight="1" x14ac:dyDescent="0.2">
      <c r="A32" s="88" t="s">
        <v>281</v>
      </c>
      <c r="B32" s="22" t="s">
        <v>272</v>
      </c>
      <c r="C32" s="89" t="s">
        <v>161</v>
      </c>
      <c r="D32" s="90">
        <v>9.7899999999999991</v>
      </c>
      <c r="E32" s="90">
        <v>13.44</v>
      </c>
      <c r="F32" s="90">
        <v>16.169999999999998</v>
      </c>
      <c r="G32" s="90">
        <v>223.47499999999999</v>
      </c>
      <c r="H32" s="91">
        <v>22.393799999999999</v>
      </c>
      <c r="I32" s="25">
        <v>33.22</v>
      </c>
      <c r="J32" s="11"/>
      <c r="K32" s="37" t="str">
        <f t="shared" si="1"/>
        <v>Борщ с капустой и картофелем со сметаной и мясом</v>
      </c>
      <c r="M32" s="24">
        <f t="shared" ref="M32:M38" si="10">D32</f>
        <v>9.7899999999999991</v>
      </c>
      <c r="N32" s="24">
        <f t="shared" si="9"/>
        <v>13.44</v>
      </c>
      <c r="O32" s="24">
        <f t="shared" si="9"/>
        <v>16.169999999999998</v>
      </c>
      <c r="P32" s="24">
        <f t="shared" si="9"/>
        <v>223.47499999999999</v>
      </c>
      <c r="IA32" s="12"/>
      <c r="IB32" s="6">
        <f>[1]основа!AM25</f>
        <v>42551</v>
      </c>
    </row>
    <row r="33" spans="1:236" ht="15" customHeight="1" x14ac:dyDescent="0.2">
      <c r="A33" s="88" t="s">
        <v>273</v>
      </c>
      <c r="B33" s="22" t="s">
        <v>171</v>
      </c>
      <c r="C33" s="89" t="s">
        <v>209</v>
      </c>
      <c r="D33" s="90">
        <v>15.950000000000001</v>
      </c>
      <c r="E33" s="90">
        <v>18</v>
      </c>
      <c r="F33" s="90">
        <v>16.05</v>
      </c>
      <c r="G33" s="90">
        <v>294</v>
      </c>
      <c r="H33" s="91">
        <v>36.434899999999999</v>
      </c>
      <c r="I33" s="25">
        <v>58.02</v>
      </c>
      <c r="J33" s="11"/>
      <c r="K33" s="37" t="str">
        <f t="shared" si="1"/>
        <v>Котлета из говядины с маслом сливочным</v>
      </c>
      <c r="M33" s="24">
        <f t="shared" si="10"/>
        <v>15.950000000000001</v>
      </c>
      <c r="N33" s="24">
        <f t="shared" si="9"/>
        <v>18</v>
      </c>
      <c r="O33" s="24">
        <f t="shared" si="9"/>
        <v>16.05</v>
      </c>
      <c r="P33" s="24">
        <f t="shared" si="9"/>
        <v>294</v>
      </c>
      <c r="IA33" s="12"/>
      <c r="IB33" s="6">
        <f>[1]основа!AM26</f>
        <v>42551</v>
      </c>
    </row>
    <row r="34" spans="1:236" ht="15" customHeight="1" x14ac:dyDescent="0.2">
      <c r="A34" s="88" t="s">
        <v>238</v>
      </c>
      <c r="B34" s="22" t="s">
        <v>153</v>
      </c>
      <c r="C34" s="89" t="s">
        <v>239</v>
      </c>
      <c r="D34" s="90">
        <v>11.6</v>
      </c>
      <c r="E34" s="90">
        <v>10.4</v>
      </c>
      <c r="F34" s="90">
        <v>56.8</v>
      </c>
      <c r="G34" s="90">
        <v>372</v>
      </c>
      <c r="H34" s="91">
        <v>9.1340800000000009</v>
      </c>
      <c r="I34" s="25">
        <v>15.45</v>
      </c>
      <c r="J34" s="11"/>
      <c r="K34" s="37" t="str">
        <f t="shared" si="1"/>
        <v>Каша гречневая рассыпчатая</v>
      </c>
      <c r="M34" s="24">
        <f t="shared" si="10"/>
        <v>11.6</v>
      </c>
      <c r="N34" s="24">
        <f t="shared" si="9"/>
        <v>10.4</v>
      </c>
      <c r="O34" s="24">
        <f t="shared" si="9"/>
        <v>56.8</v>
      </c>
      <c r="P34" s="24">
        <f t="shared" si="9"/>
        <v>372</v>
      </c>
      <c r="IA34" s="12"/>
      <c r="IB34" s="6">
        <f>[1]основа!AM27</f>
        <v>42551</v>
      </c>
    </row>
    <row r="35" spans="1:236" ht="15" customHeight="1" x14ac:dyDescent="0.2">
      <c r="A35" s="88" t="s">
        <v>210</v>
      </c>
      <c r="B35" s="22" t="s">
        <v>153</v>
      </c>
      <c r="C35" s="89" t="s">
        <v>211</v>
      </c>
      <c r="D35" s="90">
        <v>0.4</v>
      </c>
      <c r="E35" s="90">
        <v>0</v>
      </c>
      <c r="F35" s="90">
        <v>23.6</v>
      </c>
      <c r="G35" s="90">
        <v>94</v>
      </c>
      <c r="H35" s="91">
        <v>4.7780000000000005</v>
      </c>
      <c r="I35" s="25">
        <v>7.89</v>
      </c>
      <c r="J35" s="11"/>
      <c r="K35" s="37" t="str">
        <f t="shared" si="1"/>
        <v>Напиток из плодов шиповника</v>
      </c>
      <c r="M35" s="24">
        <f t="shared" si="10"/>
        <v>0.4</v>
      </c>
      <c r="N35" s="24">
        <f t="shared" si="9"/>
        <v>0</v>
      </c>
      <c r="O35" s="24">
        <f t="shared" si="9"/>
        <v>23.6</v>
      </c>
      <c r="P35" s="24">
        <f t="shared" si="9"/>
        <v>94</v>
      </c>
      <c r="IA35" s="12"/>
      <c r="IB35" s="6">
        <f>[1]основа!AM28</f>
        <v>42551</v>
      </c>
    </row>
    <row r="36" spans="1:236" ht="15" customHeight="1" x14ac:dyDescent="0.2">
      <c r="A36" s="88" t="s">
        <v>72</v>
      </c>
      <c r="B36" s="107">
        <v>110</v>
      </c>
      <c r="C36" s="89">
        <v>0</v>
      </c>
      <c r="D36" s="90">
        <v>6.71</v>
      </c>
      <c r="E36" s="90">
        <v>1.32</v>
      </c>
      <c r="F36" s="90">
        <v>43.89</v>
      </c>
      <c r="G36" s="90">
        <v>214.28</v>
      </c>
      <c r="H36" s="108">
        <v>4.7465000000000002</v>
      </c>
      <c r="I36" s="25">
        <v>4.76</v>
      </c>
      <c r="J36" s="11"/>
      <c r="K36" s="37" t="str">
        <f t="shared" si="1"/>
        <v>Хлеб ржаной</v>
      </c>
      <c r="M36" s="24">
        <f t="shared" si="10"/>
        <v>6.71</v>
      </c>
      <c r="N36" s="24">
        <f t="shared" si="9"/>
        <v>1.32</v>
      </c>
      <c r="O36" s="24">
        <f t="shared" si="9"/>
        <v>43.89</v>
      </c>
      <c r="P36" s="24">
        <f t="shared" si="9"/>
        <v>214.28</v>
      </c>
      <c r="IA36" s="12"/>
      <c r="IB36" s="6">
        <f>[1]основа!AM29</f>
        <v>42551</v>
      </c>
    </row>
    <row r="37" spans="1:236" ht="15" hidden="1" customHeight="1" x14ac:dyDescent="0.2">
      <c r="A37" s="88">
        <v>0</v>
      </c>
      <c r="B37" s="22">
        <v>0</v>
      </c>
      <c r="C37" s="89">
        <v>0</v>
      </c>
      <c r="D37" s="90">
        <v>0</v>
      </c>
      <c r="E37" s="90">
        <v>0</v>
      </c>
      <c r="F37" s="90">
        <v>0</v>
      </c>
      <c r="G37" s="90">
        <v>0</v>
      </c>
      <c r="H37" s="91">
        <v>0</v>
      </c>
      <c r="I37" s="25">
        <f t="shared" ref="I37:I38" si="11">H37</f>
        <v>0</v>
      </c>
      <c r="J37" s="11"/>
      <c r="K37" s="37">
        <f t="shared" si="1"/>
        <v>0</v>
      </c>
      <c r="M37" s="24">
        <f t="shared" si="10"/>
        <v>0</v>
      </c>
      <c r="N37" s="24">
        <f t="shared" si="9"/>
        <v>0</v>
      </c>
      <c r="O37" s="24">
        <f t="shared" si="9"/>
        <v>0</v>
      </c>
      <c r="P37" s="24">
        <f t="shared" si="9"/>
        <v>0</v>
      </c>
      <c r="IA37" s="12"/>
      <c r="IB37" s="6">
        <f>[1]основа!AM30</f>
        <v>42551</v>
      </c>
    </row>
    <row r="38" spans="1:236" ht="15" hidden="1" customHeight="1" x14ac:dyDescent="0.2">
      <c r="A38" s="88">
        <v>0</v>
      </c>
      <c r="B38" s="22">
        <v>0</v>
      </c>
      <c r="C38" s="89">
        <v>0</v>
      </c>
      <c r="D38" s="90">
        <v>0</v>
      </c>
      <c r="E38" s="90">
        <v>0</v>
      </c>
      <c r="F38" s="90">
        <v>0</v>
      </c>
      <c r="G38" s="90">
        <v>0</v>
      </c>
      <c r="H38" s="91">
        <v>0</v>
      </c>
      <c r="I38" s="25">
        <f t="shared" si="11"/>
        <v>0</v>
      </c>
      <c r="J38" s="11"/>
      <c r="K38" s="37">
        <f t="shared" si="1"/>
        <v>0</v>
      </c>
      <c r="M38" s="24">
        <f t="shared" si="10"/>
        <v>0</v>
      </c>
      <c r="N38" s="24">
        <f t="shared" si="9"/>
        <v>0</v>
      </c>
      <c r="O38" s="24">
        <f t="shared" si="9"/>
        <v>0</v>
      </c>
      <c r="P38" s="24">
        <f t="shared" si="9"/>
        <v>0</v>
      </c>
      <c r="IA38" s="12"/>
      <c r="IB38" s="6">
        <f>[1]основа!AM31</f>
        <v>42551</v>
      </c>
    </row>
    <row r="39" spans="1:236" ht="15" customHeight="1" x14ac:dyDescent="0.2">
      <c r="A39" s="18" t="s">
        <v>15</v>
      </c>
      <c r="B39" s="26"/>
      <c r="C39" s="27"/>
      <c r="D39" s="28">
        <v>46.260000000000005</v>
      </c>
      <c r="E39" s="28">
        <v>53.28</v>
      </c>
      <c r="F39" s="28">
        <v>172.2</v>
      </c>
      <c r="G39" s="28">
        <v>1300.2349999999999</v>
      </c>
      <c r="H39" s="29">
        <v>95.692009999999996</v>
      </c>
      <c r="I39" s="29">
        <f>I31+I32+I33+I34+I35+I36+I37+I38</f>
        <v>145.70999999999998</v>
      </c>
      <c r="J39" s="11"/>
      <c r="K39" s="38">
        <v>1</v>
      </c>
      <c r="M39" s="28">
        <f>SUM(M31:M38)</f>
        <v>45.65</v>
      </c>
      <c r="N39" s="28">
        <f t="shared" ref="N39:P39" si="12">SUM(N31:N38)</f>
        <v>53.16</v>
      </c>
      <c r="O39" s="28">
        <f t="shared" si="12"/>
        <v>168.20999999999998</v>
      </c>
      <c r="P39" s="28">
        <f t="shared" si="12"/>
        <v>1280.7549999999999</v>
      </c>
      <c r="IA39" s="12"/>
      <c r="IB39" s="6">
        <f>[1]основа!AM32</f>
        <v>42551</v>
      </c>
    </row>
    <row r="40" spans="1:236" ht="15" customHeight="1" x14ac:dyDescent="0.2">
      <c r="A40" s="18"/>
      <c r="B40" s="26"/>
      <c r="C40" s="27"/>
      <c r="D40" s="28"/>
      <c r="E40" s="28"/>
      <c r="F40" s="28"/>
      <c r="G40" s="28"/>
      <c r="H40" s="29"/>
      <c r="I40" s="29"/>
      <c r="J40" s="11"/>
      <c r="K40" s="38">
        <v>1</v>
      </c>
      <c r="M40" s="28"/>
      <c r="N40" s="28"/>
      <c r="O40" s="28"/>
      <c r="P40" s="28"/>
      <c r="IA40" s="12"/>
      <c r="IB40" s="6">
        <f>[1]основа!AM33</f>
        <v>42551</v>
      </c>
    </row>
    <row r="41" spans="1:236" ht="15" customHeight="1" x14ac:dyDescent="0.2">
      <c r="A41" s="18" t="s">
        <v>16</v>
      </c>
      <c r="B41" s="26"/>
      <c r="C41" s="27"/>
      <c r="D41" s="30"/>
      <c r="E41" s="30"/>
      <c r="F41" s="30"/>
      <c r="G41" s="30"/>
      <c r="H41" s="31"/>
      <c r="I41" s="31"/>
      <c r="J41" s="11"/>
      <c r="K41" s="38">
        <v>1</v>
      </c>
      <c r="M41" s="30"/>
      <c r="N41" s="30"/>
      <c r="O41" s="30"/>
      <c r="P41" s="30"/>
      <c r="IA41" s="12"/>
      <c r="IB41" s="6">
        <f>[1]основа!AM34</f>
        <v>42551</v>
      </c>
    </row>
    <row r="42" spans="1:236" ht="15" customHeight="1" x14ac:dyDescent="0.2">
      <c r="A42" s="88" t="s">
        <v>274</v>
      </c>
      <c r="B42" s="22" t="s">
        <v>176</v>
      </c>
      <c r="C42" s="89">
        <v>0</v>
      </c>
      <c r="D42" s="90">
        <v>4.1500000000000004</v>
      </c>
      <c r="E42" s="90">
        <v>4.4000000000000004</v>
      </c>
      <c r="F42" s="90">
        <v>37.799999999999997</v>
      </c>
      <c r="G42" s="90">
        <v>209</v>
      </c>
      <c r="H42" s="91">
        <v>3.4450000000000003</v>
      </c>
      <c r="I42" s="25">
        <v>4.54</v>
      </c>
      <c r="J42" s="11"/>
      <c r="K42" s="37" t="str">
        <f t="shared" si="1"/>
        <v>Печенье</v>
      </c>
      <c r="M42" s="24">
        <f>D42</f>
        <v>4.1500000000000004</v>
      </c>
      <c r="N42" s="24">
        <f t="shared" ref="N42:P46" si="13">E42</f>
        <v>4.4000000000000004</v>
      </c>
      <c r="O42" s="24">
        <f t="shared" si="13"/>
        <v>37.799999999999997</v>
      </c>
      <c r="P42" s="24">
        <f t="shared" si="13"/>
        <v>209</v>
      </c>
      <c r="IA42" s="12"/>
      <c r="IB42" s="6">
        <f>[1]основа!AM35</f>
        <v>42551</v>
      </c>
    </row>
    <row r="43" spans="1:236" ht="15" customHeight="1" x14ac:dyDescent="0.2">
      <c r="A43" s="88" t="s">
        <v>168</v>
      </c>
      <c r="B43" s="22" t="s">
        <v>153</v>
      </c>
      <c r="C43" s="89" t="s">
        <v>169</v>
      </c>
      <c r="D43" s="90">
        <v>1.4</v>
      </c>
      <c r="E43" s="90">
        <v>0</v>
      </c>
      <c r="F43" s="90">
        <v>25.6</v>
      </c>
      <c r="G43" s="90">
        <v>108</v>
      </c>
      <c r="H43" s="91">
        <v>5.56</v>
      </c>
      <c r="I43" s="25">
        <v>10</v>
      </c>
      <c r="J43" s="11"/>
      <c r="K43" s="37" t="str">
        <f t="shared" si="1"/>
        <v>Сок фруктовый</v>
      </c>
      <c r="M43" s="24">
        <f t="shared" ref="M43:M46" si="14">D43</f>
        <v>1.4</v>
      </c>
      <c r="N43" s="24">
        <f t="shared" si="13"/>
        <v>0</v>
      </c>
      <c r="O43" s="24">
        <f t="shared" si="13"/>
        <v>25.6</v>
      </c>
      <c r="P43" s="24">
        <f t="shared" si="13"/>
        <v>108</v>
      </c>
      <c r="IA43" s="12"/>
      <c r="IB43" s="6">
        <f>[1]основа!AM36</f>
        <v>42551</v>
      </c>
    </row>
    <row r="44" spans="1:236" ht="15" customHeight="1" x14ac:dyDescent="0.2">
      <c r="A44" s="88" t="s">
        <v>275</v>
      </c>
      <c r="B44" s="22" t="s">
        <v>153</v>
      </c>
      <c r="C44" s="89">
        <v>0</v>
      </c>
      <c r="D44" s="90">
        <v>0.8</v>
      </c>
      <c r="E44" s="90">
        <v>0.8</v>
      </c>
      <c r="F44" s="90">
        <v>19.600000000000001</v>
      </c>
      <c r="G44" s="90">
        <v>90</v>
      </c>
      <c r="H44" s="91">
        <v>18.04</v>
      </c>
      <c r="I44" s="25">
        <v>18.04</v>
      </c>
      <c r="J44" s="11"/>
      <c r="K44" s="37" t="str">
        <f t="shared" si="1"/>
        <v>Фрукт свежий</v>
      </c>
      <c r="M44" s="24">
        <f t="shared" si="14"/>
        <v>0.8</v>
      </c>
      <c r="N44" s="24">
        <f t="shared" si="13"/>
        <v>0.8</v>
      </c>
      <c r="O44" s="24">
        <f t="shared" si="13"/>
        <v>19.600000000000001</v>
      </c>
      <c r="P44" s="24">
        <f t="shared" si="13"/>
        <v>90</v>
      </c>
      <c r="Q44" s="109"/>
      <c r="IA44" s="12"/>
      <c r="IB44" s="6">
        <f>[1]основа!AM37</f>
        <v>42551</v>
      </c>
    </row>
    <row r="45" spans="1:236" ht="15" hidden="1" customHeight="1" x14ac:dyDescent="0.2">
      <c r="A45" s="88">
        <v>0</v>
      </c>
      <c r="B45" s="22">
        <v>0</v>
      </c>
      <c r="C45" s="89">
        <v>0</v>
      </c>
      <c r="D45" s="90">
        <v>0</v>
      </c>
      <c r="E45" s="90">
        <v>0</v>
      </c>
      <c r="F45" s="90">
        <v>0</v>
      </c>
      <c r="G45" s="90">
        <v>0</v>
      </c>
      <c r="H45" s="91">
        <v>0</v>
      </c>
      <c r="I45" s="25">
        <f t="shared" ref="I45:I46" si="15">H45</f>
        <v>0</v>
      </c>
      <c r="J45" s="11"/>
      <c r="K45" s="37">
        <f t="shared" si="1"/>
        <v>0</v>
      </c>
      <c r="M45" s="24">
        <f t="shared" si="14"/>
        <v>0</v>
      </c>
      <c r="N45" s="24">
        <f t="shared" si="13"/>
        <v>0</v>
      </c>
      <c r="O45" s="24">
        <f t="shared" si="13"/>
        <v>0</v>
      </c>
      <c r="P45" s="24">
        <f t="shared" si="13"/>
        <v>0</v>
      </c>
      <c r="IA45" s="12"/>
      <c r="IB45" s="6">
        <f>[1]основа!AM38</f>
        <v>42551</v>
      </c>
    </row>
    <row r="46" spans="1:236" ht="15" hidden="1" customHeight="1" x14ac:dyDescent="0.2">
      <c r="A46" s="88">
        <v>0</v>
      </c>
      <c r="B46" s="22">
        <v>0</v>
      </c>
      <c r="C46" s="89">
        <v>0</v>
      </c>
      <c r="D46" s="90">
        <v>0</v>
      </c>
      <c r="E46" s="90">
        <v>0</v>
      </c>
      <c r="F46" s="90">
        <v>0</v>
      </c>
      <c r="G46" s="90">
        <v>0</v>
      </c>
      <c r="H46" s="91">
        <v>0</v>
      </c>
      <c r="I46" s="25">
        <f t="shared" si="15"/>
        <v>0</v>
      </c>
      <c r="J46" s="11"/>
      <c r="K46" s="37">
        <f t="shared" si="1"/>
        <v>0</v>
      </c>
      <c r="M46" s="24">
        <f t="shared" si="14"/>
        <v>0</v>
      </c>
      <c r="N46" s="24">
        <f t="shared" si="13"/>
        <v>0</v>
      </c>
      <c r="O46" s="24">
        <f t="shared" si="13"/>
        <v>0</v>
      </c>
      <c r="P46" s="24">
        <f t="shared" si="13"/>
        <v>0</v>
      </c>
      <c r="IA46" s="12"/>
      <c r="IB46" s="6">
        <f>[1]основа!AM39</f>
        <v>42551</v>
      </c>
    </row>
    <row r="47" spans="1:236" ht="15" customHeight="1" x14ac:dyDescent="0.2">
      <c r="A47" s="18" t="s">
        <v>17</v>
      </c>
      <c r="B47" s="26"/>
      <c r="C47" s="27"/>
      <c r="D47" s="28">
        <v>6.3500000000000005</v>
      </c>
      <c r="E47" s="28">
        <v>5.2</v>
      </c>
      <c r="F47" s="28">
        <v>83</v>
      </c>
      <c r="G47" s="28">
        <v>407</v>
      </c>
      <c r="H47" s="29">
        <v>27.044999999999998</v>
      </c>
      <c r="I47" s="29">
        <f>I46+I45+I44+I43+I42</f>
        <v>32.58</v>
      </c>
      <c r="J47" s="11"/>
      <c r="K47" s="38">
        <v>1</v>
      </c>
      <c r="M47" s="28">
        <f>SUM(M42:M46)</f>
        <v>6.3500000000000005</v>
      </c>
      <c r="N47" s="28">
        <f t="shared" ref="N47:P47" si="16">SUM(N42:N46)</f>
        <v>5.2</v>
      </c>
      <c r="O47" s="28">
        <f t="shared" si="16"/>
        <v>83</v>
      </c>
      <c r="P47" s="28">
        <f t="shared" si="16"/>
        <v>407</v>
      </c>
      <c r="IA47" s="12"/>
      <c r="IB47" s="6">
        <f>[1]основа!AM40</f>
        <v>42551</v>
      </c>
    </row>
    <row r="48" spans="1:236" ht="15" customHeight="1" x14ac:dyDescent="0.2">
      <c r="A48" s="18"/>
      <c r="B48" s="26"/>
      <c r="C48" s="27"/>
      <c r="D48" s="28"/>
      <c r="E48" s="28"/>
      <c r="F48" s="28"/>
      <c r="G48" s="28"/>
      <c r="H48" s="29"/>
      <c r="I48" s="29"/>
      <c r="J48" s="11"/>
      <c r="K48" s="38">
        <v>1</v>
      </c>
      <c r="M48" s="28"/>
      <c r="N48" s="28"/>
      <c r="O48" s="28"/>
      <c r="P48" s="28"/>
      <c r="IA48" s="12"/>
      <c r="IB48" s="6">
        <f>[1]основа!AM41</f>
        <v>42551</v>
      </c>
    </row>
    <row r="49" spans="1:236" ht="15" customHeight="1" x14ac:dyDescent="0.2">
      <c r="A49" s="18" t="s">
        <v>18</v>
      </c>
      <c r="B49" s="26"/>
      <c r="C49" s="27"/>
      <c r="D49" s="30"/>
      <c r="E49" s="30"/>
      <c r="F49" s="30"/>
      <c r="G49" s="30"/>
      <c r="H49" s="31"/>
      <c r="I49" s="31"/>
      <c r="J49" s="11"/>
      <c r="K49" s="38">
        <v>1</v>
      </c>
      <c r="M49" s="30"/>
      <c r="N49" s="30"/>
      <c r="O49" s="30"/>
      <c r="P49" s="30"/>
      <c r="IA49" s="12"/>
      <c r="IB49" s="6">
        <f>[1]основа!AM42</f>
        <v>42551</v>
      </c>
    </row>
    <row r="50" spans="1:236" ht="15" customHeight="1" x14ac:dyDescent="0.2">
      <c r="A50" s="88" t="s">
        <v>170</v>
      </c>
      <c r="B50" s="22" t="s">
        <v>155</v>
      </c>
      <c r="C50" s="89" t="s">
        <v>158</v>
      </c>
      <c r="D50" s="90">
        <v>0.7</v>
      </c>
      <c r="E50" s="90">
        <v>0.1</v>
      </c>
      <c r="F50" s="90">
        <v>1.9</v>
      </c>
      <c r="G50" s="90">
        <v>11</v>
      </c>
      <c r="H50" s="91">
        <v>20.409199999999998</v>
      </c>
      <c r="I50" s="25">
        <v>12.25</v>
      </c>
      <c r="J50" s="11"/>
      <c r="K50" s="37" t="str">
        <f t="shared" si="1"/>
        <v>Огурцы порционные</v>
      </c>
      <c r="M50" s="24">
        <f>D50</f>
        <v>0.7</v>
      </c>
      <c r="N50" s="24">
        <f t="shared" ref="N50:P56" si="17">E50</f>
        <v>0.1</v>
      </c>
      <c r="O50" s="24">
        <f t="shared" si="17"/>
        <v>1.9</v>
      </c>
      <c r="P50" s="24">
        <f t="shared" si="17"/>
        <v>11</v>
      </c>
      <c r="IA50" s="12"/>
      <c r="IB50" s="6">
        <f>[1]основа!AM43</f>
        <v>42551</v>
      </c>
    </row>
    <row r="51" spans="1:236" ht="15" customHeight="1" x14ac:dyDescent="0.2">
      <c r="A51" s="88" t="s">
        <v>277</v>
      </c>
      <c r="B51" s="22" t="s">
        <v>278</v>
      </c>
      <c r="C51" s="89" t="s">
        <v>279</v>
      </c>
      <c r="D51" s="90">
        <v>23.16</v>
      </c>
      <c r="E51" s="90">
        <v>27.67</v>
      </c>
      <c r="F51" s="90">
        <v>30.14</v>
      </c>
      <c r="G51" s="90">
        <v>462.3</v>
      </c>
      <c r="H51" s="91">
        <v>27.641099999999998</v>
      </c>
      <c r="I51" s="25">
        <v>44.15</v>
      </c>
      <c r="J51" s="11"/>
      <c r="K51" s="37" t="str">
        <f t="shared" si="1"/>
        <v>Рагу из птицы</v>
      </c>
      <c r="M51" s="24">
        <f t="shared" ref="M51:M56" si="18">D51</f>
        <v>23.16</v>
      </c>
      <c r="N51" s="24">
        <f t="shared" si="17"/>
        <v>27.67</v>
      </c>
      <c r="O51" s="24">
        <f t="shared" si="17"/>
        <v>30.14</v>
      </c>
      <c r="P51" s="24">
        <f t="shared" si="17"/>
        <v>462.3</v>
      </c>
      <c r="IA51" s="12"/>
      <c r="IB51" s="6">
        <f>[1]основа!AM44</f>
        <v>42551</v>
      </c>
    </row>
    <row r="52" spans="1:236" ht="15" hidden="1" customHeight="1" x14ac:dyDescent="0.2">
      <c r="A52" s="88">
        <v>0</v>
      </c>
      <c r="B52" s="22">
        <v>0</v>
      </c>
      <c r="C52" s="89">
        <v>0</v>
      </c>
      <c r="D52" s="90">
        <v>0</v>
      </c>
      <c r="E52" s="90">
        <v>0</v>
      </c>
      <c r="F52" s="90">
        <v>0</v>
      </c>
      <c r="G52" s="90">
        <v>0</v>
      </c>
      <c r="H52" s="91">
        <v>0</v>
      </c>
      <c r="I52" s="25">
        <f t="shared" ref="I52:I56" si="19">H52</f>
        <v>0</v>
      </c>
      <c r="J52" s="11"/>
      <c r="K52" s="37">
        <f t="shared" si="1"/>
        <v>0</v>
      </c>
      <c r="M52" s="24">
        <f t="shared" si="18"/>
        <v>0</v>
      </c>
      <c r="N52" s="24">
        <f t="shared" si="17"/>
        <v>0</v>
      </c>
      <c r="O52" s="24">
        <f t="shared" si="17"/>
        <v>0</v>
      </c>
      <c r="P52" s="24">
        <f t="shared" si="17"/>
        <v>0</v>
      </c>
      <c r="IA52" s="12"/>
      <c r="IB52" s="6">
        <f>[1]основа!AM45</f>
        <v>42551</v>
      </c>
    </row>
    <row r="53" spans="1:236" ht="15" customHeight="1" x14ac:dyDescent="0.2">
      <c r="A53" s="88" t="s">
        <v>197</v>
      </c>
      <c r="B53" s="22" t="s">
        <v>198</v>
      </c>
      <c r="C53" s="89" t="s">
        <v>199</v>
      </c>
      <c r="D53" s="90">
        <v>0.3</v>
      </c>
      <c r="E53" s="90">
        <v>0</v>
      </c>
      <c r="F53" s="90">
        <v>15.2</v>
      </c>
      <c r="G53" s="90">
        <v>60</v>
      </c>
      <c r="H53" s="91">
        <v>2.8505000000000003</v>
      </c>
      <c r="I53" s="25">
        <v>4.0999999999999996</v>
      </c>
      <c r="J53" s="11"/>
      <c r="K53" s="37" t="str">
        <f t="shared" si="1"/>
        <v>Чай с сахаром и лимоном</v>
      </c>
      <c r="M53" s="24">
        <f t="shared" si="18"/>
        <v>0.3</v>
      </c>
      <c r="N53" s="24">
        <f t="shared" si="17"/>
        <v>0</v>
      </c>
      <c r="O53" s="24">
        <f t="shared" si="17"/>
        <v>15.2</v>
      </c>
      <c r="P53" s="24">
        <f t="shared" si="17"/>
        <v>60</v>
      </c>
      <c r="IA53" s="12"/>
      <c r="IB53" s="6">
        <f>[1]основа!AM46</f>
        <v>42551</v>
      </c>
    </row>
    <row r="54" spans="1:236" ht="15" customHeight="1" x14ac:dyDescent="0.2">
      <c r="A54" s="88" t="s">
        <v>73</v>
      </c>
      <c r="B54" s="22" t="s">
        <v>155</v>
      </c>
      <c r="C54" s="89">
        <v>0</v>
      </c>
      <c r="D54" s="90">
        <v>8.6</v>
      </c>
      <c r="E54" s="90">
        <v>2.9</v>
      </c>
      <c r="F54" s="90">
        <v>54.9</v>
      </c>
      <c r="G54" s="90">
        <v>254</v>
      </c>
      <c r="H54" s="91">
        <v>5.3860000000000001</v>
      </c>
      <c r="I54" s="105">
        <v>3.87</v>
      </c>
      <c r="J54" s="11"/>
      <c r="K54" s="37" t="str">
        <f t="shared" si="1"/>
        <v>Хлеб пшеничный</v>
      </c>
      <c r="M54" s="24">
        <f t="shared" si="18"/>
        <v>8.6</v>
      </c>
      <c r="N54" s="24">
        <f t="shared" si="17"/>
        <v>2.9</v>
      </c>
      <c r="O54" s="24">
        <f t="shared" si="17"/>
        <v>54.9</v>
      </c>
      <c r="P54" s="24">
        <f t="shared" si="17"/>
        <v>254</v>
      </c>
      <c r="IA54" s="12"/>
      <c r="IB54" s="6">
        <f>[1]основа!AM47</f>
        <v>42551</v>
      </c>
    </row>
    <row r="55" spans="1:236" ht="15" hidden="1" customHeight="1" x14ac:dyDescent="0.2">
      <c r="A55" s="88">
        <v>0</v>
      </c>
      <c r="B55" s="22">
        <v>0</v>
      </c>
      <c r="C55" s="89">
        <v>0</v>
      </c>
      <c r="D55" s="90">
        <v>0</v>
      </c>
      <c r="E55" s="90">
        <v>0</v>
      </c>
      <c r="F55" s="90">
        <v>0</v>
      </c>
      <c r="G55" s="90">
        <v>0</v>
      </c>
      <c r="H55" s="91">
        <v>0</v>
      </c>
      <c r="I55" s="25">
        <f t="shared" si="19"/>
        <v>0</v>
      </c>
      <c r="J55" s="11"/>
      <c r="K55" s="37">
        <f t="shared" si="1"/>
        <v>0</v>
      </c>
      <c r="M55" s="24">
        <f t="shared" si="18"/>
        <v>0</v>
      </c>
      <c r="N55" s="24">
        <f t="shared" si="17"/>
        <v>0</v>
      </c>
      <c r="O55" s="24">
        <f t="shared" si="17"/>
        <v>0</v>
      </c>
      <c r="P55" s="24">
        <f t="shared" si="17"/>
        <v>0</v>
      </c>
      <c r="IA55" s="12"/>
      <c r="IB55" s="6">
        <f>[1]основа!AM48</f>
        <v>42551</v>
      </c>
    </row>
    <row r="56" spans="1:236" ht="15" hidden="1" customHeight="1" x14ac:dyDescent="0.2">
      <c r="A56" s="88">
        <v>0</v>
      </c>
      <c r="B56" s="22">
        <v>0</v>
      </c>
      <c r="C56" s="89">
        <v>0</v>
      </c>
      <c r="D56" s="90">
        <v>0</v>
      </c>
      <c r="E56" s="90">
        <v>0</v>
      </c>
      <c r="F56" s="90">
        <v>0</v>
      </c>
      <c r="G56" s="90">
        <v>0</v>
      </c>
      <c r="H56" s="91">
        <v>0</v>
      </c>
      <c r="I56" s="25">
        <f t="shared" si="19"/>
        <v>0</v>
      </c>
      <c r="J56" s="11"/>
      <c r="K56" s="37">
        <f t="shared" si="1"/>
        <v>0</v>
      </c>
      <c r="M56" s="24">
        <f t="shared" si="18"/>
        <v>0</v>
      </c>
      <c r="N56" s="24">
        <f t="shared" si="17"/>
        <v>0</v>
      </c>
      <c r="O56" s="24">
        <f t="shared" si="17"/>
        <v>0</v>
      </c>
      <c r="P56" s="24">
        <f t="shared" si="17"/>
        <v>0</v>
      </c>
      <c r="IA56" s="12"/>
      <c r="IB56" s="6">
        <f>[1]основа!AM49</f>
        <v>42551</v>
      </c>
    </row>
    <row r="57" spans="1:236" ht="15" customHeight="1" x14ac:dyDescent="0.2">
      <c r="A57" s="18" t="s">
        <v>19</v>
      </c>
      <c r="B57" s="26"/>
      <c r="C57" s="27"/>
      <c r="D57" s="28">
        <v>32.760000000000005</v>
      </c>
      <c r="E57" s="28">
        <v>30.67</v>
      </c>
      <c r="F57" s="28">
        <v>102.14</v>
      </c>
      <c r="G57" s="28">
        <v>787.3</v>
      </c>
      <c r="H57" s="29">
        <v>56.286799999999999</v>
      </c>
      <c r="I57" s="29">
        <f>I56+I55+I54+I53+I52+I51+I50</f>
        <v>64.37</v>
      </c>
      <c r="J57" s="11"/>
      <c r="K57" s="38">
        <v>1</v>
      </c>
      <c r="M57" s="28">
        <f>SUM(M50:M56)</f>
        <v>32.76</v>
      </c>
      <c r="N57" s="28">
        <f t="shared" ref="N57:P57" si="20">SUM(N50:N56)</f>
        <v>30.67</v>
      </c>
      <c r="O57" s="28">
        <f t="shared" si="20"/>
        <v>102.13999999999999</v>
      </c>
      <c r="P57" s="28">
        <f t="shared" si="20"/>
        <v>787.3</v>
      </c>
      <c r="IA57" s="12"/>
      <c r="IB57" s="6">
        <f>[1]основа!AM50</f>
        <v>42551</v>
      </c>
    </row>
    <row r="58" spans="1:236" ht="15" customHeight="1" x14ac:dyDescent="0.2">
      <c r="A58" s="18"/>
      <c r="B58" s="26"/>
      <c r="C58" s="27"/>
      <c r="D58" s="30"/>
      <c r="E58" s="28"/>
      <c r="F58" s="30"/>
      <c r="G58" s="30"/>
      <c r="H58" s="31"/>
      <c r="I58" s="31"/>
      <c r="J58" s="11"/>
      <c r="K58" s="38">
        <v>1</v>
      </c>
      <c r="M58" s="30"/>
      <c r="N58" s="28"/>
      <c r="O58" s="30"/>
      <c r="P58" s="30"/>
      <c r="IA58" s="12"/>
      <c r="IB58" s="6">
        <f>[1]основа!AM51</f>
        <v>42551</v>
      </c>
    </row>
    <row r="59" spans="1:236" ht="15" customHeight="1" x14ac:dyDescent="0.2">
      <c r="A59" s="18" t="s">
        <v>20</v>
      </c>
      <c r="B59" s="26"/>
      <c r="C59" s="27"/>
      <c r="D59" s="30"/>
      <c r="E59" s="30"/>
      <c r="F59" s="30"/>
      <c r="G59" s="30"/>
      <c r="H59" s="31"/>
      <c r="I59" s="31"/>
      <c r="J59" s="11"/>
      <c r="K59" s="38">
        <v>1</v>
      </c>
      <c r="M59" s="30"/>
      <c r="N59" s="30"/>
      <c r="O59" s="30"/>
      <c r="P59" s="30"/>
      <c r="IA59" s="12"/>
      <c r="IB59" s="6">
        <f>[1]основа!AM52</f>
        <v>42551</v>
      </c>
    </row>
    <row r="60" spans="1:236" ht="15" customHeight="1" x14ac:dyDescent="0.2">
      <c r="A60" s="88" t="s">
        <v>200</v>
      </c>
      <c r="B60" s="22" t="s">
        <v>155</v>
      </c>
      <c r="C60" s="89" t="s">
        <v>201</v>
      </c>
      <c r="D60" s="90">
        <v>7.5</v>
      </c>
      <c r="E60" s="90">
        <v>13.2</v>
      </c>
      <c r="F60" s="90">
        <v>60.9</v>
      </c>
      <c r="G60" s="90">
        <v>394</v>
      </c>
      <c r="H60" s="91">
        <v>6.6929200000000009</v>
      </c>
      <c r="I60" s="25">
        <v>10</v>
      </c>
      <c r="J60" s="11"/>
      <c r="K60" s="37" t="str">
        <f t="shared" si="1"/>
        <v>Булочка домашняя</v>
      </c>
      <c r="M60" s="24">
        <f>D60</f>
        <v>7.5</v>
      </c>
      <c r="N60" s="24">
        <f t="shared" ref="N60:P62" si="21">E60</f>
        <v>13.2</v>
      </c>
      <c r="O60" s="24">
        <f t="shared" si="21"/>
        <v>60.9</v>
      </c>
      <c r="P60" s="24">
        <f t="shared" si="21"/>
        <v>394</v>
      </c>
      <c r="IA60" s="12"/>
      <c r="IB60" s="6">
        <f>[1]основа!AM53</f>
        <v>42551</v>
      </c>
    </row>
    <row r="61" spans="1:236" ht="15" customHeight="1" x14ac:dyDescent="0.2">
      <c r="A61" s="88" t="s">
        <v>202</v>
      </c>
      <c r="B61" s="22" t="s">
        <v>153</v>
      </c>
      <c r="C61" s="89" t="s">
        <v>178</v>
      </c>
      <c r="D61" s="90">
        <v>5.6</v>
      </c>
      <c r="E61" s="90">
        <v>6.4</v>
      </c>
      <c r="F61" s="90">
        <v>8.1999999999999993</v>
      </c>
      <c r="G61" s="90">
        <v>117</v>
      </c>
      <c r="H61" s="91">
        <v>7.9363800000000007</v>
      </c>
      <c r="I61" s="25">
        <v>10.32</v>
      </c>
      <c r="J61" s="11"/>
      <c r="K61" s="37" t="str">
        <f t="shared" si="1"/>
        <v>Кефир</v>
      </c>
      <c r="M61" s="24">
        <f t="shared" ref="M61:M62" si="22">D61</f>
        <v>5.6</v>
      </c>
      <c r="N61" s="24">
        <f t="shared" si="21"/>
        <v>6.4</v>
      </c>
      <c r="O61" s="24">
        <f t="shared" si="21"/>
        <v>8.1999999999999993</v>
      </c>
      <c r="P61" s="24">
        <f t="shared" si="21"/>
        <v>117</v>
      </c>
      <c r="IA61" s="12"/>
      <c r="IB61" s="6">
        <f>[1]основа!AM54</f>
        <v>42551</v>
      </c>
    </row>
    <row r="62" spans="1:236" ht="15" hidden="1" customHeight="1" x14ac:dyDescent="0.2">
      <c r="A62" s="88">
        <v>0</v>
      </c>
      <c r="B62" s="22">
        <v>0</v>
      </c>
      <c r="C62" s="89">
        <v>0</v>
      </c>
      <c r="D62" s="90">
        <v>0</v>
      </c>
      <c r="E62" s="90">
        <v>0</v>
      </c>
      <c r="F62" s="90">
        <v>0</v>
      </c>
      <c r="G62" s="90">
        <v>0</v>
      </c>
      <c r="H62" s="91"/>
      <c r="I62" s="25">
        <f t="shared" ref="I62" si="23">H62</f>
        <v>0</v>
      </c>
      <c r="J62" s="11"/>
      <c r="K62" s="37">
        <f t="shared" si="1"/>
        <v>0</v>
      </c>
      <c r="M62" s="24">
        <f t="shared" si="22"/>
        <v>0</v>
      </c>
      <c r="N62" s="24">
        <f t="shared" si="21"/>
        <v>0</v>
      </c>
      <c r="O62" s="24">
        <f t="shared" si="21"/>
        <v>0</v>
      </c>
      <c r="P62" s="24">
        <f t="shared" si="21"/>
        <v>0</v>
      </c>
      <c r="IA62" s="12"/>
      <c r="IB62" s="6">
        <f>[1]основа!AM55</f>
        <v>42551</v>
      </c>
    </row>
    <row r="63" spans="1:236" ht="15" customHeight="1" x14ac:dyDescent="0.2">
      <c r="A63" s="18" t="s">
        <v>21</v>
      </c>
      <c r="B63" s="26"/>
      <c r="C63" s="27"/>
      <c r="D63" s="28">
        <v>13.1</v>
      </c>
      <c r="E63" s="28">
        <v>19.600000000000001</v>
      </c>
      <c r="F63" s="28">
        <v>69.099999999999994</v>
      </c>
      <c r="G63" s="28">
        <v>511</v>
      </c>
      <c r="H63" s="32">
        <v>14.629300000000001</v>
      </c>
      <c r="I63" s="32">
        <f>I60+I61+I62</f>
        <v>20.32</v>
      </c>
      <c r="J63" s="11"/>
      <c r="K63" s="38">
        <v>1</v>
      </c>
      <c r="M63" s="28">
        <f>SUM(M60:M62)</f>
        <v>13.1</v>
      </c>
      <c r="N63" s="28">
        <f t="shared" ref="N63:P63" si="24">SUM(N60:N62)</f>
        <v>19.600000000000001</v>
      </c>
      <c r="O63" s="28">
        <f t="shared" si="24"/>
        <v>69.099999999999994</v>
      </c>
      <c r="P63" s="28">
        <f t="shared" si="24"/>
        <v>511</v>
      </c>
      <c r="IA63" s="12"/>
      <c r="IB63" s="6">
        <f>[1]основа!AM56</f>
        <v>42551</v>
      </c>
    </row>
    <row r="64" spans="1:236" ht="15" customHeight="1" x14ac:dyDescent="0.2">
      <c r="A64" s="18"/>
      <c r="B64" s="26"/>
      <c r="C64" s="27"/>
      <c r="D64" s="19"/>
      <c r="E64" s="19"/>
      <c r="F64" s="19"/>
      <c r="G64" s="19"/>
      <c r="H64" s="20"/>
      <c r="I64" s="20"/>
      <c r="J64" s="11"/>
      <c r="K64" s="38">
        <v>1</v>
      </c>
      <c r="M64" s="19"/>
      <c r="N64" s="19"/>
      <c r="O64" s="19"/>
      <c r="P64" s="19"/>
      <c r="IA64" s="12"/>
      <c r="IB64" s="6">
        <f>[1]основа!AM57</f>
        <v>42551</v>
      </c>
    </row>
    <row r="65" spans="1:236" ht="15" customHeight="1" x14ac:dyDescent="0.2">
      <c r="A65" s="18" t="s">
        <v>22</v>
      </c>
      <c r="B65" s="26"/>
      <c r="C65" s="27"/>
      <c r="D65" s="28">
        <v>192.572</v>
      </c>
      <c r="E65" s="28">
        <v>157.32</v>
      </c>
      <c r="F65" s="28">
        <v>560.21</v>
      </c>
      <c r="G65" s="28">
        <v>4187.2250000000004</v>
      </c>
      <c r="H65" s="32">
        <v>260.83605799999998</v>
      </c>
      <c r="I65" s="32">
        <f>I57+I47+I39+I28+I22+I63</f>
        <v>349.99999999999994</v>
      </c>
      <c r="J65" s="11"/>
      <c r="K65" s="38">
        <v>1</v>
      </c>
      <c r="M65" s="28">
        <f>M63+M57+M47+M39+M28+M22</f>
        <v>188.52199999999999</v>
      </c>
      <c r="N65" s="28">
        <f t="shared" ref="N65:P65" si="25">N63+N57+N47+N39+N28+N22</f>
        <v>156.04</v>
      </c>
      <c r="O65" s="28">
        <f t="shared" si="25"/>
        <v>534.26</v>
      </c>
      <c r="P65" s="28">
        <f t="shared" si="25"/>
        <v>4066.145</v>
      </c>
      <c r="IA65" s="12"/>
      <c r="IB65" s="6">
        <f>[1]основа!AM58</f>
        <v>42551</v>
      </c>
    </row>
    <row r="66" spans="1:236" ht="15" customHeight="1" x14ac:dyDescent="0.2">
      <c r="A66" s="33"/>
      <c r="B66" s="26"/>
      <c r="C66" s="27"/>
      <c r="D66" s="34"/>
      <c r="E66" s="34"/>
      <c r="F66" s="34"/>
      <c r="G66" s="34"/>
      <c r="H66" s="34"/>
      <c r="I66" s="34"/>
      <c r="J66" s="11"/>
      <c r="K66" s="38">
        <v>1</v>
      </c>
      <c r="IA66" s="12"/>
      <c r="IB66" s="6">
        <f>[1]основа!AM59</f>
        <v>42551</v>
      </c>
    </row>
    <row r="67" spans="1:236" ht="14.25" customHeight="1" x14ac:dyDescent="0.2">
      <c r="K67" s="38">
        <v>1</v>
      </c>
      <c r="IA67" s="12"/>
      <c r="IB67" s="6">
        <f>[1]основа!AM60</f>
        <v>42551</v>
      </c>
    </row>
    <row r="68" spans="1:236" ht="18.75" x14ac:dyDescent="0.3">
      <c r="A68" s="35" t="s">
        <v>58</v>
      </c>
      <c r="E68" s="110" t="s">
        <v>307</v>
      </c>
      <c r="F68" s="186">
        <v>350</v>
      </c>
      <c r="G68" s="187"/>
      <c r="K68" s="38">
        <v>1</v>
      </c>
      <c r="IA68" s="12"/>
      <c r="IB68" s="6">
        <f>[1]основа!AM70</f>
        <v>42551</v>
      </c>
    </row>
    <row r="69" spans="1:236" ht="18.75" x14ac:dyDescent="0.3">
      <c r="A69" s="35" t="s">
        <v>59</v>
      </c>
      <c r="K69" s="38">
        <v>1</v>
      </c>
      <c r="IA69" s="12"/>
      <c r="IB69" s="6">
        <f>[1]основа!AM71</f>
        <v>42551</v>
      </c>
    </row>
    <row r="70" spans="1:236" ht="18.75" x14ac:dyDescent="0.3">
      <c r="A70" s="35" t="s">
        <v>60</v>
      </c>
      <c r="E70" s="110" t="s">
        <v>308</v>
      </c>
      <c r="F70" s="111"/>
      <c r="K70" s="38">
        <v>1</v>
      </c>
      <c r="IA70" s="12"/>
      <c r="IB70" s="6">
        <f>[1]основа!AM72</f>
        <v>42551</v>
      </c>
    </row>
    <row r="71" spans="1:236" x14ac:dyDescent="0.2">
      <c r="K71" s="38">
        <v>1</v>
      </c>
      <c r="IA71" s="12"/>
      <c r="IB71" s="6">
        <f>[1]основа!AM73</f>
        <v>42551</v>
      </c>
    </row>
    <row r="72" spans="1:236" x14ac:dyDescent="0.2">
      <c r="K72" s="38">
        <v>1</v>
      </c>
      <c r="IA72" s="12"/>
      <c r="IB72" s="6">
        <f>[1]основа!AM74</f>
        <v>42551</v>
      </c>
    </row>
    <row r="73" spans="1:236" ht="18.75" x14ac:dyDescent="0.3">
      <c r="A73" s="35" t="s">
        <v>23</v>
      </c>
      <c r="K73" s="38">
        <v>1</v>
      </c>
      <c r="IA73" s="12"/>
      <c r="IB73" s="6">
        <f>[1]основа!AM75</f>
        <v>42551</v>
      </c>
    </row>
    <row r="74" spans="1:236" x14ac:dyDescent="0.2">
      <c r="IA74" s="12"/>
      <c r="IB74" s="6">
        <f>[1]основа!AM76</f>
        <v>42551</v>
      </c>
    </row>
    <row r="75" spans="1:236" x14ac:dyDescent="0.2">
      <c r="IA75" s="12"/>
      <c r="IB75" s="6">
        <f>[1]основа!AM77</f>
        <v>42551</v>
      </c>
    </row>
    <row r="76" spans="1:236" x14ac:dyDescent="0.2">
      <c r="IA76" s="12"/>
      <c r="IB76" s="6">
        <f>[1]основа!AM78</f>
        <v>42551</v>
      </c>
    </row>
    <row r="77" spans="1:236" x14ac:dyDescent="0.2">
      <c r="IA77" s="12"/>
      <c r="IB77" s="6">
        <f>[1]основа!AM79</f>
        <v>42551</v>
      </c>
    </row>
    <row r="78" spans="1:236" x14ac:dyDescent="0.2">
      <c r="IA78" s="12"/>
      <c r="IB78" s="6">
        <f>[1]основа!AM80</f>
        <v>42551</v>
      </c>
    </row>
    <row r="79" spans="1:236" x14ac:dyDescent="0.2">
      <c r="IA79" s="12"/>
      <c r="IB79" s="6">
        <f>[1]основа!AM81</f>
        <v>42551</v>
      </c>
    </row>
    <row r="80" spans="1:236" x14ac:dyDescent="0.2">
      <c r="IA80" s="12"/>
      <c r="IB80" s="6">
        <f>[1]основа!AM82</f>
        <v>42551</v>
      </c>
    </row>
    <row r="81" spans="235:236" x14ac:dyDescent="0.2">
      <c r="IA81" s="12"/>
      <c r="IB81" s="6">
        <f>[1]основа!AM83</f>
        <v>42551</v>
      </c>
    </row>
    <row r="82" spans="235:236" x14ac:dyDescent="0.2">
      <c r="IA82" s="12"/>
      <c r="IB82" s="6">
        <f>[1]основа!AM84</f>
        <v>42551</v>
      </c>
    </row>
    <row r="83" spans="235:236" x14ac:dyDescent="0.2">
      <c r="IA83" s="12"/>
      <c r="IB83" s="6">
        <f>[1]основа!AM85</f>
        <v>42551</v>
      </c>
    </row>
    <row r="84" spans="235:236" x14ac:dyDescent="0.2">
      <c r="IA84" s="12"/>
      <c r="IB84" s="6">
        <f>[1]основа!AM86</f>
        <v>42551</v>
      </c>
    </row>
    <row r="85" spans="235:236" x14ac:dyDescent="0.2">
      <c r="IA85" s="12"/>
      <c r="IB85" s="6">
        <f>[1]основа!AM87</f>
        <v>42551</v>
      </c>
    </row>
    <row r="86" spans="235:236" x14ac:dyDescent="0.2">
      <c r="IA86" s="12"/>
      <c r="IB86" s="6">
        <f>[1]основа!AM88</f>
        <v>42551</v>
      </c>
    </row>
    <row r="87" spans="235:236" x14ac:dyDescent="0.2">
      <c r="IA87" s="12"/>
      <c r="IB87" s="6">
        <f>[1]основа!AM89</f>
        <v>42551</v>
      </c>
    </row>
    <row r="88" spans="235:236" x14ac:dyDescent="0.2">
      <c r="IA88" s="12"/>
      <c r="IB88" s="6">
        <f>[1]основа!AM90</f>
        <v>42551</v>
      </c>
    </row>
    <row r="89" spans="235:236" x14ac:dyDescent="0.2">
      <c r="IA89" s="12"/>
      <c r="IB89" s="6">
        <f>[1]основа!AM91</f>
        <v>42551</v>
      </c>
    </row>
    <row r="90" spans="235:236" x14ac:dyDescent="0.2">
      <c r="IA90" s="12"/>
      <c r="IB90" s="6">
        <f>[1]основа!AM92</f>
        <v>42551</v>
      </c>
    </row>
    <row r="91" spans="235:236" x14ac:dyDescent="0.2">
      <c r="IA91" s="12"/>
      <c r="IB91" s="6">
        <f>[1]основа!AM93</f>
        <v>42551</v>
      </c>
    </row>
    <row r="92" spans="235:236" x14ac:dyDescent="0.2">
      <c r="IA92" s="12"/>
      <c r="IB92" s="6">
        <f>[1]основа!AM94</f>
        <v>42551</v>
      </c>
    </row>
    <row r="93" spans="235:236" x14ac:dyDescent="0.2">
      <c r="IA93" s="12"/>
      <c r="IB93" s="6">
        <f>[1]основа!AM95</f>
        <v>42551</v>
      </c>
    </row>
    <row r="94" spans="235:236" x14ac:dyDescent="0.2">
      <c r="IA94" s="12"/>
      <c r="IB94" s="6">
        <f>[1]основа!AM96</f>
        <v>42551</v>
      </c>
    </row>
    <row r="95" spans="235:236" x14ac:dyDescent="0.2">
      <c r="IA95" s="12"/>
      <c r="IB95" s="6">
        <f>[1]основа!AM97</f>
        <v>42551</v>
      </c>
    </row>
    <row r="96" spans="235:236" x14ac:dyDescent="0.2">
      <c r="IA96" s="12"/>
      <c r="IB96" s="6">
        <f>[1]основа!AM98</f>
        <v>42551</v>
      </c>
    </row>
    <row r="97" spans="235:236" x14ac:dyDescent="0.2">
      <c r="IA97" s="12"/>
      <c r="IB97" s="6">
        <f>[1]основа!AM99</f>
        <v>42551</v>
      </c>
    </row>
    <row r="98" spans="235:236" x14ac:dyDescent="0.2">
      <c r="IA98" s="12"/>
      <c r="IB98" s="6">
        <f>[1]основа!AM100</f>
        <v>42551</v>
      </c>
    </row>
    <row r="99" spans="235:236" x14ac:dyDescent="0.2">
      <c r="IA99" s="12"/>
      <c r="IB99" s="6">
        <f>[1]основа!AM101</f>
        <v>42551</v>
      </c>
    </row>
    <row r="100" spans="235:236" x14ac:dyDescent="0.2">
      <c r="IA100" s="12"/>
      <c r="IB100" s="6">
        <f>[1]основа!AM102</f>
        <v>42551</v>
      </c>
    </row>
    <row r="101" spans="235:236" x14ac:dyDescent="0.2">
      <c r="IA101" s="12"/>
      <c r="IB101" s="6">
        <f>[1]основа!AM103</f>
        <v>42551</v>
      </c>
    </row>
    <row r="102" spans="235:236" x14ac:dyDescent="0.2">
      <c r="IA102" s="12"/>
      <c r="IB102" s="6">
        <f>[1]основа!AM104</f>
        <v>42551</v>
      </c>
    </row>
    <row r="103" spans="235:236" x14ac:dyDescent="0.2">
      <c r="IA103" s="12"/>
      <c r="IB103" s="6">
        <f>[1]основа!AM105</f>
        <v>42551</v>
      </c>
    </row>
    <row r="104" spans="235:236" x14ac:dyDescent="0.2">
      <c r="IA104" s="12"/>
      <c r="IB104" s="6">
        <f>[1]основа!AM106</f>
        <v>42551</v>
      </c>
    </row>
    <row r="105" spans="235:236" x14ac:dyDescent="0.2">
      <c r="IA105" s="12"/>
      <c r="IB105" s="6">
        <f>[1]основа!AM107</f>
        <v>42551</v>
      </c>
    </row>
    <row r="106" spans="235:236" x14ac:dyDescent="0.2">
      <c r="IA106" s="12"/>
      <c r="IB106" s="6">
        <f>[1]основа!AM108</f>
        <v>42551</v>
      </c>
    </row>
    <row r="107" spans="235:236" x14ac:dyDescent="0.2">
      <c r="IA107" s="12"/>
      <c r="IB107" s="6">
        <f>[1]основа!AM109</f>
        <v>42551</v>
      </c>
    </row>
    <row r="108" spans="235:236" x14ac:dyDescent="0.2">
      <c r="IA108" s="12"/>
      <c r="IB108" s="6">
        <f>[1]основа!AM110</f>
        <v>42551</v>
      </c>
    </row>
    <row r="109" spans="235:236" x14ac:dyDescent="0.2">
      <c r="IA109" s="12"/>
      <c r="IB109" s="6">
        <f>[1]основа!AM111</f>
        <v>42551</v>
      </c>
    </row>
    <row r="110" spans="235:236" x14ac:dyDescent="0.2">
      <c r="IA110" s="12"/>
      <c r="IB110" s="6">
        <f>[1]основа!AM112</f>
        <v>42551</v>
      </c>
    </row>
    <row r="111" spans="235:236" x14ac:dyDescent="0.2">
      <c r="IA111" s="12"/>
      <c r="IB111" s="6">
        <f>[1]основа!AM113</f>
        <v>42551</v>
      </c>
    </row>
    <row r="112" spans="235:236" x14ac:dyDescent="0.2">
      <c r="IA112" s="12"/>
      <c r="IB112" s="6">
        <f>[1]основа!AM114</f>
        <v>42551</v>
      </c>
    </row>
    <row r="113" spans="235:236" x14ac:dyDescent="0.2">
      <c r="IA113" s="12"/>
      <c r="IB113" s="6">
        <f>[1]основа!AM115</f>
        <v>42551</v>
      </c>
    </row>
    <row r="114" spans="235:236" x14ac:dyDescent="0.2">
      <c r="IA114" s="12"/>
      <c r="IB114" s="6">
        <f>[1]основа!AM116</f>
        <v>42551</v>
      </c>
    </row>
    <row r="115" spans="235:236" x14ac:dyDescent="0.2">
      <c r="IA115" s="12"/>
      <c r="IB115" s="6">
        <f>[1]основа!AM117</f>
        <v>42551</v>
      </c>
    </row>
    <row r="116" spans="235:236" x14ac:dyDescent="0.2">
      <c r="IA116" s="12"/>
      <c r="IB116" s="6">
        <f>[1]основа!AM118</f>
        <v>42551</v>
      </c>
    </row>
    <row r="117" spans="235:236" x14ac:dyDescent="0.2">
      <c r="IA117" s="12"/>
      <c r="IB117" s="6">
        <f>[1]основа!AM119</f>
        <v>42551</v>
      </c>
    </row>
    <row r="118" spans="235:236" x14ac:dyDescent="0.2">
      <c r="IA118" s="12"/>
      <c r="IB118" s="6">
        <f>[1]основа!AM120</f>
        <v>42551</v>
      </c>
    </row>
    <row r="119" spans="235:236" x14ac:dyDescent="0.2">
      <c r="IA119" s="12"/>
      <c r="IB119" s="6">
        <f>[1]основа!AM121</f>
        <v>42551</v>
      </c>
    </row>
    <row r="120" spans="235:236" x14ac:dyDescent="0.2">
      <c r="IA120" s="12"/>
      <c r="IB120" s="6">
        <f>[1]основа!AM122</f>
        <v>42551</v>
      </c>
    </row>
    <row r="121" spans="235:236" x14ac:dyDescent="0.2">
      <c r="IA121" s="12"/>
      <c r="IB121" s="6">
        <f>[1]основа!AM123</f>
        <v>42551</v>
      </c>
    </row>
    <row r="122" spans="235:236" x14ac:dyDescent="0.2">
      <c r="IA122" s="12"/>
      <c r="IB122" s="6">
        <f>[1]основа!AM124</f>
        <v>42551</v>
      </c>
    </row>
    <row r="123" spans="235:236" x14ac:dyDescent="0.2">
      <c r="IA123" s="12"/>
      <c r="IB123" s="6">
        <f>[1]основа!AM125</f>
        <v>42551</v>
      </c>
    </row>
    <row r="124" spans="235:236" x14ac:dyDescent="0.2">
      <c r="IA124" s="12"/>
      <c r="IB124" s="6">
        <f>[1]основа!AM126</f>
        <v>42551</v>
      </c>
    </row>
    <row r="125" spans="235:236" x14ac:dyDescent="0.2">
      <c r="IA125" s="12"/>
      <c r="IB125" s="6">
        <f>[1]основа!AM127</f>
        <v>42551</v>
      </c>
    </row>
    <row r="126" spans="235:236" x14ac:dyDescent="0.2">
      <c r="IA126" s="12"/>
      <c r="IB126" s="6">
        <f>[1]основа!AM128</f>
        <v>42551</v>
      </c>
    </row>
    <row r="127" spans="235:236" x14ac:dyDescent="0.2">
      <c r="IA127" s="12"/>
      <c r="IB127" s="6">
        <f>[1]основа!AM129</f>
        <v>42551</v>
      </c>
    </row>
    <row r="128" spans="235:236" x14ac:dyDescent="0.2">
      <c r="IA128" s="12"/>
      <c r="IB128" s="6">
        <f>[1]основа!AM130</f>
        <v>42551</v>
      </c>
    </row>
    <row r="129" spans="235:236" x14ac:dyDescent="0.2">
      <c r="IA129" s="12"/>
      <c r="IB129" s="6">
        <f>[1]основа!AM131</f>
        <v>42551</v>
      </c>
    </row>
    <row r="130" spans="235:236" x14ac:dyDescent="0.2">
      <c r="IA130" s="12"/>
      <c r="IB130" s="6">
        <f>[1]основа!AM132</f>
        <v>42551</v>
      </c>
    </row>
    <row r="131" spans="235:236" x14ac:dyDescent="0.2">
      <c r="IA131" s="12"/>
      <c r="IB131" s="6">
        <f>[1]основа!AM133</f>
        <v>42551</v>
      </c>
    </row>
    <row r="132" spans="235:236" x14ac:dyDescent="0.2">
      <c r="IA132" s="12"/>
      <c r="IB132" s="6">
        <f>[1]основа!AM134</f>
        <v>42551</v>
      </c>
    </row>
    <row r="133" spans="235:236" x14ac:dyDescent="0.2">
      <c r="IA133" s="12"/>
      <c r="IB133" s="6">
        <f>[1]основа!AM135</f>
        <v>42551</v>
      </c>
    </row>
    <row r="134" spans="235:236" x14ac:dyDescent="0.2">
      <c r="IA134" s="12"/>
      <c r="IB134" s="6">
        <f>[1]основа!AM136</f>
        <v>42551</v>
      </c>
    </row>
    <row r="135" spans="235:236" x14ac:dyDescent="0.2">
      <c r="IA135" s="12"/>
      <c r="IB135" s="6">
        <f>[1]основа!AM137</f>
        <v>42551</v>
      </c>
    </row>
    <row r="136" spans="235:236" x14ac:dyDescent="0.2">
      <c r="IA136" s="12"/>
      <c r="IB136" s="6">
        <f>[1]основа!AM138</f>
        <v>42551</v>
      </c>
    </row>
    <row r="137" spans="235:236" x14ac:dyDescent="0.2">
      <c r="IA137" s="12"/>
      <c r="IB137" s="6">
        <f>[1]основа!AM139</f>
        <v>42551</v>
      </c>
    </row>
    <row r="138" spans="235:236" x14ac:dyDescent="0.2">
      <c r="IA138" s="12"/>
      <c r="IB138" s="6">
        <f>[1]основа!AM140</f>
        <v>42551</v>
      </c>
    </row>
    <row r="139" spans="235:236" x14ac:dyDescent="0.2">
      <c r="IA139" s="12"/>
      <c r="IB139" s="6">
        <f>[1]основа!AM141</f>
        <v>42551</v>
      </c>
    </row>
    <row r="140" spans="235:236" x14ac:dyDescent="0.2">
      <c r="IA140" s="12"/>
      <c r="IB140" s="6">
        <f>[1]основа!AM142</f>
        <v>42551</v>
      </c>
    </row>
    <row r="141" spans="235:236" x14ac:dyDescent="0.2">
      <c r="IA141" s="12"/>
      <c r="IB141" s="6">
        <f>[1]основа!AM143</f>
        <v>42551</v>
      </c>
    </row>
    <row r="142" spans="235:236" x14ac:dyDescent="0.2">
      <c r="IA142" s="12"/>
      <c r="IB142" s="6">
        <f>[1]основа!AM144</f>
        <v>42551</v>
      </c>
    </row>
    <row r="143" spans="235:236" x14ac:dyDescent="0.2">
      <c r="IA143" s="12"/>
      <c r="IB143" s="6">
        <f>[1]основа!AM145</f>
        <v>42551</v>
      </c>
    </row>
    <row r="144" spans="235:236" x14ac:dyDescent="0.2">
      <c r="IA144" s="12"/>
      <c r="IB144" s="6">
        <f>[1]основа!AM146</f>
        <v>42551</v>
      </c>
    </row>
    <row r="145" spans="235:236" x14ac:dyDescent="0.2">
      <c r="IA145" s="12"/>
      <c r="IB145" s="6">
        <f>[1]основа!AM147</f>
        <v>42551</v>
      </c>
    </row>
    <row r="146" spans="235:236" x14ac:dyDescent="0.2">
      <c r="IA146" s="12"/>
      <c r="IB146" s="6">
        <f>[1]основа!AM148</f>
        <v>42551</v>
      </c>
    </row>
    <row r="147" spans="235:236" x14ac:dyDescent="0.2">
      <c r="IA147" s="12"/>
      <c r="IB147" s="6">
        <f>[1]основа!AM149</f>
        <v>42551</v>
      </c>
    </row>
    <row r="148" spans="235:236" x14ac:dyDescent="0.2">
      <c r="IA148" s="12"/>
      <c r="IB148" s="6">
        <f>[1]основа!AM150</f>
        <v>42551</v>
      </c>
    </row>
    <row r="149" spans="235:236" x14ac:dyDescent="0.2">
      <c r="IA149" s="12"/>
      <c r="IB149" s="6">
        <f>[1]основа!AM151</f>
        <v>42551</v>
      </c>
    </row>
    <row r="150" spans="235:236" x14ac:dyDescent="0.2">
      <c r="IA150" s="12"/>
      <c r="IB150" s="6">
        <f>[1]основа!AM152</f>
        <v>42551</v>
      </c>
    </row>
    <row r="151" spans="235:236" x14ac:dyDescent="0.2">
      <c r="IA151" s="12"/>
      <c r="IB151" s="6">
        <f>[1]основа!AM153</f>
        <v>42551</v>
      </c>
    </row>
    <row r="152" spans="235:236" x14ac:dyDescent="0.2">
      <c r="IA152" s="12"/>
      <c r="IB152" s="6">
        <f>[1]основа!AM154</f>
        <v>42551</v>
      </c>
    </row>
    <row r="153" spans="235:236" x14ac:dyDescent="0.2">
      <c r="IA153" s="12"/>
      <c r="IB153" s="6">
        <f>[1]основа!AM155</f>
        <v>42551</v>
      </c>
    </row>
    <row r="154" spans="235:236" x14ac:dyDescent="0.2">
      <c r="IA154" s="12"/>
      <c r="IB154" s="6">
        <f>[1]основа!AM156</f>
        <v>42551</v>
      </c>
    </row>
    <row r="155" spans="235:236" x14ac:dyDescent="0.2">
      <c r="IA155" s="12"/>
      <c r="IB155" s="6">
        <f>[1]основа!AM157</f>
        <v>42551</v>
      </c>
    </row>
    <row r="156" spans="235:236" x14ac:dyDescent="0.2">
      <c r="IA156" s="12"/>
      <c r="IB156" s="6">
        <f>[1]основа!AM158</f>
        <v>42551</v>
      </c>
    </row>
    <row r="157" spans="235:236" x14ac:dyDescent="0.2">
      <c r="IA157" s="12"/>
      <c r="IB157" s="6">
        <f>[1]основа!AM159</f>
        <v>42551</v>
      </c>
    </row>
    <row r="158" spans="235:236" x14ac:dyDescent="0.2">
      <c r="IA158" s="12"/>
      <c r="IB158" s="6">
        <f>[1]основа!AM160</f>
        <v>42551</v>
      </c>
    </row>
    <row r="159" spans="235:236" x14ac:dyDescent="0.2">
      <c r="IA159" s="12"/>
      <c r="IB159" s="6">
        <f>[1]основа!AM161</f>
        <v>42551</v>
      </c>
    </row>
    <row r="160" spans="235:236" x14ac:dyDescent="0.2">
      <c r="IA160" s="12"/>
      <c r="IB160" s="6">
        <f>[1]основа!AM162</f>
        <v>42551</v>
      </c>
    </row>
    <row r="161" spans="235:236" x14ac:dyDescent="0.2">
      <c r="IA161" s="12"/>
      <c r="IB161" s="6">
        <f>[1]основа!AM163</f>
        <v>42551</v>
      </c>
    </row>
    <row r="162" spans="235:236" x14ac:dyDescent="0.2">
      <c r="IA162" s="12"/>
      <c r="IB162" s="6">
        <f>[1]основа!AM164</f>
        <v>42551</v>
      </c>
    </row>
    <row r="163" spans="235:236" x14ac:dyDescent="0.2">
      <c r="IA163" s="12"/>
      <c r="IB163" s="6">
        <f>[1]основа!AM165</f>
        <v>42551</v>
      </c>
    </row>
    <row r="164" spans="235:236" x14ac:dyDescent="0.2">
      <c r="IA164" s="12"/>
      <c r="IB164" s="6">
        <f>[1]основа!AM166</f>
        <v>42551</v>
      </c>
    </row>
    <row r="165" spans="235:236" x14ac:dyDescent="0.2">
      <c r="IA165" s="12"/>
      <c r="IB165" s="6">
        <f>[1]основа!AM167</f>
        <v>42551</v>
      </c>
    </row>
    <row r="166" spans="235:236" x14ac:dyDescent="0.2">
      <c r="IA166" s="12"/>
      <c r="IB166" s="6">
        <f>[1]основа!AM168</f>
        <v>42551</v>
      </c>
    </row>
    <row r="167" spans="235:236" x14ac:dyDescent="0.2">
      <c r="IA167" s="12"/>
      <c r="IB167" s="6">
        <f>[1]основа!AM169</f>
        <v>42551</v>
      </c>
    </row>
    <row r="168" spans="235:236" x14ac:dyDescent="0.2">
      <c r="IA168" s="12"/>
      <c r="IB168" s="6">
        <f>[1]основа!AM170</f>
        <v>42551</v>
      </c>
    </row>
    <row r="169" spans="235:236" x14ac:dyDescent="0.2">
      <c r="IA169" s="12"/>
      <c r="IB169" s="6">
        <f>[1]основа!AM171</f>
        <v>42551</v>
      </c>
    </row>
    <row r="170" spans="235:236" x14ac:dyDescent="0.2">
      <c r="IA170" s="12"/>
      <c r="IB170" s="6">
        <f>[1]основа!AM172</f>
        <v>42551</v>
      </c>
    </row>
    <row r="171" spans="235:236" x14ac:dyDescent="0.2">
      <c r="IA171" s="12"/>
      <c r="IB171" s="6">
        <f>[1]основа!AM173</f>
        <v>42551</v>
      </c>
    </row>
    <row r="172" spans="235:236" x14ac:dyDescent="0.2">
      <c r="IA172" s="12"/>
      <c r="IB172" s="6">
        <f>[1]основа!AM174</f>
        <v>42551</v>
      </c>
    </row>
    <row r="173" spans="235:236" x14ac:dyDescent="0.2">
      <c r="IA173" s="12"/>
      <c r="IB173" s="6">
        <f>[1]основа!AM175</f>
        <v>42551</v>
      </c>
    </row>
    <row r="174" spans="235:236" x14ac:dyDescent="0.2">
      <c r="IA174" s="12"/>
      <c r="IB174" s="6">
        <f>[1]основа!AM176</f>
        <v>42551</v>
      </c>
    </row>
    <row r="175" spans="235:236" x14ac:dyDescent="0.2">
      <c r="IA175" s="12"/>
      <c r="IB175" s="6">
        <f>[1]основа!AM177</f>
        <v>42551</v>
      </c>
    </row>
    <row r="176" spans="235:236" x14ac:dyDescent="0.2">
      <c r="IA176" s="12"/>
      <c r="IB176" s="6">
        <f>[1]основа!AM178</f>
        <v>42551</v>
      </c>
    </row>
    <row r="177" spans="235:236" x14ac:dyDescent="0.2">
      <c r="IA177" s="12"/>
      <c r="IB177" s="6">
        <f>[1]основа!AM179</f>
        <v>42551</v>
      </c>
    </row>
    <row r="178" spans="235:236" x14ac:dyDescent="0.2">
      <c r="IA178" s="12"/>
      <c r="IB178" s="6">
        <f>[1]основа!AM180</f>
        <v>42551</v>
      </c>
    </row>
    <row r="179" spans="235:236" x14ac:dyDescent="0.2">
      <c r="IA179" s="12"/>
      <c r="IB179" s="6">
        <f>[1]основа!AM181</f>
        <v>42551</v>
      </c>
    </row>
    <row r="180" spans="235:236" x14ac:dyDescent="0.2">
      <c r="IA180" s="12"/>
      <c r="IB180" s="6">
        <f>[1]основа!AM182</f>
        <v>42551</v>
      </c>
    </row>
    <row r="181" spans="235:236" x14ac:dyDescent="0.2">
      <c r="IA181" s="12"/>
      <c r="IB181" s="6">
        <f>[1]основа!AM183</f>
        <v>42551</v>
      </c>
    </row>
    <row r="182" spans="235:236" x14ac:dyDescent="0.2">
      <c r="IA182" s="12"/>
      <c r="IB182" s="6">
        <f>[1]основа!AM184</f>
        <v>42551</v>
      </c>
    </row>
    <row r="183" spans="235:236" x14ac:dyDescent="0.2">
      <c r="IA183" s="12"/>
      <c r="IB183" s="6">
        <f>[1]основа!AM185</f>
        <v>42551</v>
      </c>
    </row>
    <row r="184" spans="235:236" x14ac:dyDescent="0.2">
      <c r="IA184" s="12"/>
      <c r="IB184" s="6">
        <f>[1]основа!AM186</f>
        <v>42551</v>
      </c>
    </row>
    <row r="185" spans="235:236" x14ac:dyDescent="0.2">
      <c r="IA185" s="12"/>
      <c r="IB185" s="6">
        <f>[1]основа!AM187</f>
        <v>42551</v>
      </c>
    </row>
    <row r="186" spans="235:236" x14ac:dyDescent="0.2">
      <c r="IA186" s="12"/>
      <c r="IB186" s="6">
        <f>[1]основа!AM188</f>
        <v>42551</v>
      </c>
    </row>
    <row r="187" spans="235:236" x14ac:dyDescent="0.2">
      <c r="IA187" s="12"/>
      <c r="IB187" s="6">
        <f>[1]основа!AM189</f>
        <v>42551</v>
      </c>
    </row>
    <row r="188" spans="235:236" x14ac:dyDescent="0.2">
      <c r="IA188" s="12"/>
      <c r="IB188" s="6">
        <f>[1]основа!AM190</f>
        <v>42551</v>
      </c>
    </row>
    <row r="189" spans="235:236" x14ac:dyDescent="0.2">
      <c r="IA189" s="12"/>
      <c r="IB189" s="6">
        <f>[1]основа!AM191</f>
        <v>42551</v>
      </c>
    </row>
    <row r="190" spans="235:236" x14ac:dyDescent="0.2">
      <c r="IA190" s="12"/>
      <c r="IB190" s="6">
        <f>[1]основа!AM192</f>
        <v>42551</v>
      </c>
    </row>
    <row r="191" spans="235:236" x14ac:dyDescent="0.2">
      <c r="IA191" s="12"/>
      <c r="IB191" s="6">
        <f>[1]основа!AM193</f>
        <v>42551</v>
      </c>
    </row>
    <row r="192" spans="235:236" x14ac:dyDescent="0.2">
      <c r="IA192" s="12"/>
      <c r="IB192" s="6">
        <f>[1]основа!AM194</f>
        <v>42551</v>
      </c>
    </row>
    <row r="193" spans="235:236" x14ac:dyDescent="0.2">
      <c r="IA193" s="12"/>
      <c r="IB193" s="6">
        <f>[1]основа!AM195</f>
        <v>42551</v>
      </c>
    </row>
    <row r="194" spans="235:236" x14ac:dyDescent="0.2">
      <c r="IA194" s="12"/>
      <c r="IB194" s="6">
        <f>[1]основа!AM196</f>
        <v>42551</v>
      </c>
    </row>
    <row r="195" spans="235:236" x14ac:dyDescent="0.2">
      <c r="IA195" s="12"/>
      <c r="IB195" s="6">
        <f>[1]основа!AM197</f>
        <v>42551</v>
      </c>
    </row>
    <row r="196" spans="235:236" x14ac:dyDescent="0.2">
      <c r="IA196" s="12"/>
      <c r="IB196" s="6">
        <f>[1]основа!AM198</f>
        <v>42551</v>
      </c>
    </row>
    <row r="197" spans="235:236" x14ac:dyDescent="0.2">
      <c r="IA197" s="12"/>
      <c r="IB197" s="6">
        <f>[1]основа!AM199</f>
        <v>42551</v>
      </c>
    </row>
    <row r="198" spans="235:236" x14ac:dyDescent="0.2">
      <c r="IA198" s="12"/>
      <c r="IB198" s="6">
        <f>[1]основа!AM200</f>
        <v>42551</v>
      </c>
    </row>
    <row r="199" spans="235:236" x14ac:dyDescent="0.2">
      <c r="IA199" s="12"/>
      <c r="IB199" s="6">
        <f>[1]основа!AM201</f>
        <v>42551</v>
      </c>
    </row>
    <row r="200" spans="235:236" x14ac:dyDescent="0.2">
      <c r="IA200" s="12"/>
      <c r="IB200" s="6">
        <f>[1]основа!AM202</f>
        <v>42551</v>
      </c>
    </row>
    <row r="201" spans="235:236" x14ac:dyDescent="0.2">
      <c r="IA201" s="12"/>
      <c r="IB201" s="6">
        <f>[1]основа!AM203</f>
        <v>42551</v>
      </c>
    </row>
    <row r="202" spans="235:236" x14ac:dyDescent="0.2">
      <c r="IA202" s="12"/>
      <c r="IB202" s="6">
        <f>[1]основа!AM204</f>
        <v>42551</v>
      </c>
    </row>
    <row r="203" spans="235:236" x14ac:dyDescent="0.2">
      <c r="IA203" s="12"/>
      <c r="IB203" s="6">
        <f>[1]основа!AM205</f>
        <v>42551</v>
      </c>
    </row>
    <row r="204" spans="235:236" x14ac:dyDescent="0.2">
      <c r="IA204" s="12"/>
      <c r="IB204" s="6">
        <f>[1]основа!AM206</f>
        <v>42551</v>
      </c>
    </row>
    <row r="205" spans="235:236" x14ac:dyDescent="0.2">
      <c r="IA205" s="12"/>
      <c r="IB205" s="6">
        <f>[1]основа!AM207</f>
        <v>42551</v>
      </c>
    </row>
    <row r="206" spans="235:236" x14ac:dyDescent="0.2">
      <c r="IA206" s="12"/>
      <c r="IB206" s="6">
        <f>[1]основа!AM208</f>
        <v>42551</v>
      </c>
    </row>
    <row r="207" spans="235:236" x14ac:dyDescent="0.2">
      <c r="IA207" s="12"/>
      <c r="IB207" s="6">
        <f>[1]основа!AM209</f>
        <v>42551</v>
      </c>
    </row>
    <row r="208" spans="235:236" x14ac:dyDescent="0.2">
      <c r="IA208" s="12"/>
      <c r="IB208" s="6">
        <f>[1]основа!AM210</f>
        <v>42551</v>
      </c>
    </row>
    <row r="209" spans="235:236" x14ac:dyDescent="0.2">
      <c r="IA209" s="12"/>
      <c r="IB209" s="6">
        <f>[1]основа!AM211</f>
        <v>42551</v>
      </c>
    </row>
    <row r="210" spans="235:236" x14ac:dyDescent="0.2">
      <c r="IA210" s="12"/>
      <c r="IB210" s="6">
        <f>[1]основа!AM212</f>
        <v>42551</v>
      </c>
    </row>
    <row r="211" spans="235:236" x14ac:dyDescent="0.2">
      <c r="IA211" s="12"/>
      <c r="IB211" s="6">
        <f>[1]основа!AM213</f>
        <v>42551</v>
      </c>
    </row>
    <row r="212" spans="235:236" x14ac:dyDescent="0.2">
      <c r="IA212" s="12"/>
      <c r="IB212" s="6">
        <f>[1]основа!AM214</f>
        <v>42551</v>
      </c>
    </row>
    <row r="213" spans="235:236" x14ac:dyDescent="0.2">
      <c r="IA213" s="12"/>
      <c r="IB213" s="6">
        <f>[1]основа!AM215</f>
        <v>42551</v>
      </c>
    </row>
    <row r="214" spans="235:236" x14ac:dyDescent="0.2">
      <c r="IA214" s="12"/>
      <c r="IB214" s="6">
        <f>[1]основа!AM216</f>
        <v>42551</v>
      </c>
    </row>
    <row r="215" spans="235:236" x14ac:dyDescent="0.2">
      <c r="IA215" s="12"/>
      <c r="IB215" s="6">
        <f>[1]основа!AM217</f>
        <v>42551</v>
      </c>
    </row>
    <row r="216" spans="235:236" x14ac:dyDescent="0.2">
      <c r="IA216" s="12"/>
      <c r="IB216" s="6">
        <f>[1]основа!AM218</f>
        <v>42551</v>
      </c>
    </row>
    <row r="217" spans="235:236" x14ac:dyDescent="0.2">
      <c r="IA217" s="12"/>
      <c r="IB217" s="6">
        <f>[1]основа!AM219</f>
        <v>42551</v>
      </c>
    </row>
    <row r="218" spans="235:236" x14ac:dyDescent="0.2">
      <c r="IA218" s="12"/>
      <c r="IB218" s="6">
        <f>[1]основа!AM220</f>
        <v>42551</v>
      </c>
    </row>
    <row r="219" spans="235:236" x14ac:dyDescent="0.2">
      <c r="IA219" s="12"/>
      <c r="IB219" s="6">
        <f>[1]основа!AM221</f>
        <v>42551</v>
      </c>
    </row>
    <row r="220" spans="235:236" x14ac:dyDescent="0.2">
      <c r="IA220" s="12"/>
      <c r="IB220" s="6">
        <f>[1]основа!AM222</f>
        <v>42551</v>
      </c>
    </row>
    <row r="221" spans="235:236" x14ac:dyDescent="0.2">
      <c r="IA221" s="12"/>
      <c r="IB221" s="6">
        <f>[1]основа!AM223</f>
        <v>42551</v>
      </c>
    </row>
    <row r="222" spans="235:236" x14ac:dyDescent="0.2">
      <c r="IA222" s="12"/>
      <c r="IB222" s="6">
        <f>[1]основа!AM224</f>
        <v>42551</v>
      </c>
    </row>
    <row r="223" spans="235:236" x14ac:dyDescent="0.2">
      <c r="IA223" s="12"/>
      <c r="IB223" s="6">
        <f>[1]основа!AM225</f>
        <v>42551</v>
      </c>
    </row>
    <row r="224" spans="235:236" x14ac:dyDescent="0.2">
      <c r="IA224" s="12"/>
      <c r="IB224" s="6">
        <f>[1]основа!AM226</f>
        <v>42551</v>
      </c>
    </row>
    <row r="225" spans="235:236" x14ac:dyDescent="0.2">
      <c r="IA225" s="12"/>
      <c r="IB225" s="6">
        <f>[1]основа!AM227</f>
        <v>42551</v>
      </c>
    </row>
    <row r="226" spans="235:236" x14ac:dyDescent="0.2">
      <c r="IA226" s="12"/>
      <c r="IB226" s="6">
        <f>[1]основа!AM228</f>
        <v>42551</v>
      </c>
    </row>
    <row r="227" spans="235:236" x14ac:dyDescent="0.2">
      <c r="IA227" s="12"/>
      <c r="IB227" s="6">
        <f>[1]основа!AM229</f>
        <v>42551</v>
      </c>
    </row>
    <row r="228" spans="235:236" x14ac:dyDescent="0.2">
      <c r="IA228" s="12"/>
      <c r="IB228" s="6">
        <f>[1]основа!AM230</f>
        <v>42551</v>
      </c>
    </row>
    <row r="229" spans="235:236" x14ac:dyDescent="0.2">
      <c r="IA229" s="12"/>
      <c r="IB229" s="6">
        <f>[1]основа!AM231</f>
        <v>42551</v>
      </c>
    </row>
    <row r="230" spans="235:236" x14ac:dyDescent="0.2">
      <c r="IA230" s="12"/>
      <c r="IB230" s="6">
        <f>[1]основа!AM232</f>
        <v>42551</v>
      </c>
    </row>
    <row r="231" spans="235:236" x14ac:dyDescent="0.2">
      <c r="IA231" s="12"/>
      <c r="IB231" s="6">
        <f>[1]основа!AM233</f>
        <v>42551</v>
      </c>
    </row>
    <row r="232" spans="235:236" x14ac:dyDescent="0.2">
      <c r="IA232" s="12"/>
      <c r="IB232" s="6">
        <f>[1]основа!AM234</f>
        <v>42551</v>
      </c>
    </row>
    <row r="233" spans="235:236" x14ac:dyDescent="0.2">
      <c r="IA233" s="12"/>
      <c r="IB233" s="6">
        <f>[1]основа!AM235</f>
        <v>42551</v>
      </c>
    </row>
    <row r="234" spans="235:236" x14ac:dyDescent="0.2">
      <c r="IA234" s="12"/>
      <c r="IB234" s="6">
        <f>[1]основа!AM236</f>
        <v>42551</v>
      </c>
    </row>
    <row r="235" spans="235:236" x14ac:dyDescent="0.2">
      <c r="IA235" s="12"/>
      <c r="IB235" s="6">
        <f>[1]основа!AM237</f>
        <v>42551</v>
      </c>
    </row>
    <row r="236" spans="235:236" x14ac:dyDescent="0.2">
      <c r="IA236" s="12"/>
      <c r="IB236" s="6">
        <f>[1]основа!AM238</f>
        <v>42551</v>
      </c>
    </row>
    <row r="237" spans="235:236" x14ac:dyDescent="0.2">
      <c r="IA237" s="12"/>
      <c r="IB237" s="6">
        <f>[1]основа!AM239</f>
        <v>42551</v>
      </c>
    </row>
    <row r="238" spans="235:236" x14ac:dyDescent="0.2">
      <c r="IA238" s="12"/>
      <c r="IB238" s="6">
        <f>[1]основа!AM240</f>
        <v>42551</v>
      </c>
    </row>
    <row r="239" spans="235:236" x14ac:dyDescent="0.2">
      <c r="IA239" s="12"/>
      <c r="IB239" s="6">
        <f>[1]основа!AM241</f>
        <v>42551</v>
      </c>
    </row>
    <row r="240" spans="235:236" x14ac:dyDescent="0.2">
      <c r="IA240" s="12"/>
      <c r="IB240" s="6">
        <f>[1]основа!AM242</f>
        <v>42551</v>
      </c>
    </row>
    <row r="241" spans="235:236" x14ac:dyDescent="0.2">
      <c r="IA241" s="12"/>
      <c r="IB241" s="6">
        <f>[1]основа!AM243</f>
        <v>42551</v>
      </c>
    </row>
    <row r="242" spans="235:236" x14ac:dyDescent="0.2">
      <c r="IA242" s="12"/>
      <c r="IB242" s="6">
        <f>[1]основа!AM244</f>
        <v>42551</v>
      </c>
    </row>
    <row r="243" spans="235:236" x14ac:dyDescent="0.2">
      <c r="IA243" s="12"/>
      <c r="IB243" s="6">
        <f>[1]основа!AM245</f>
        <v>42551</v>
      </c>
    </row>
    <row r="244" spans="235:236" x14ac:dyDescent="0.2">
      <c r="IA244" s="12"/>
      <c r="IB244" s="6">
        <f>[1]основа!AM246</f>
        <v>42551</v>
      </c>
    </row>
    <row r="245" spans="235:236" x14ac:dyDescent="0.2">
      <c r="IA245" s="12"/>
      <c r="IB245" s="6">
        <f>[1]основа!AM247</f>
        <v>42551</v>
      </c>
    </row>
    <row r="246" spans="235:236" x14ac:dyDescent="0.2">
      <c r="IA246" s="12"/>
      <c r="IB246" s="6">
        <f>[1]основа!AM248</f>
        <v>42551</v>
      </c>
    </row>
    <row r="247" spans="235:236" x14ac:dyDescent="0.2">
      <c r="IA247" s="12"/>
      <c r="IB247" s="6">
        <f>[1]основа!AM249</f>
        <v>42551</v>
      </c>
    </row>
    <row r="248" spans="235:236" x14ac:dyDescent="0.2">
      <c r="IA248" s="12"/>
      <c r="IB248" s="6">
        <f>[1]основа!AM250</f>
        <v>42551</v>
      </c>
    </row>
    <row r="249" spans="235:236" x14ac:dyDescent="0.2">
      <c r="IA249" s="12"/>
      <c r="IB249" s="6">
        <f>[1]основа!AM251</f>
        <v>42551</v>
      </c>
    </row>
    <row r="250" spans="235:236" x14ac:dyDescent="0.2">
      <c r="IA250" s="12"/>
      <c r="IB250" s="6">
        <f>[1]основа!AM252</f>
        <v>42551</v>
      </c>
    </row>
    <row r="251" spans="235:236" x14ac:dyDescent="0.2">
      <c r="IA251" s="12"/>
      <c r="IB251" s="6">
        <f>[1]основа!AM253</f>
        <v>42551</v>
      </c>
    </row>
    <row r="252" spans="235:236" x14ac:dyDescent="0.2">
      <c r="IA252" s="12"/>
      <c r="IB252" s="6">
        <f>[1]основа!AM254</f>
        <v>42551</v>
      </c>
    </row>
    <row r="253" spans="235:236" x14ac:dyDescent="0.2">
      <c r="IA253" s="12"/>
      <c r="IB253" s="6">
        <f>[1]основа!AM255</f>
        <v>42551</v>
      </c>
    </row>
    <row r="254" spans="235:236" x14ac:dyDescent="0.2">
      <c r="IA254" s="12"/>
      <c r="IB254" s="6">
        <f>[1]основа!AM256</f>
        <v>42551</v>
      </c>
    </row>
    <row r="255" spans="235:236" x14ac:dyDescent="0.2">
      <c r="IA255" s="12"/>
      <c r="IB255" s="6">
        <f>[1]основа!AM257</f>
        <v>42551</v>
      </c>
    </row>
    <row r="256" spans="235:236" x14ac:dyDescent="0.2">
      <c r="IA256" s="12"/>
      <c r="IB256" s="6">
        <f>[1]основа!AM258</f>
        <v>42551</v>
      </c>
    </row>
    <row r="257" spans="235:236" x14ac:dyDescent="0.2">
      <c r="IA257" s="12"/>
      <c r="IB257" s="6">
        <f>[1]основа!AM259</f>
        <v>42551</v>
      </c>
    </row>
    <row r="258" spans="235:236" x14ac:dyDescent="0.2">
      <c r="IA258" s="12"/>
      <c r="IB258" s="6">
        <f>[1]основа!AM260</f>
        <v>42551</v>
      </c>
    </row>
    <row r="259" spans="235:236" x14ac:dyDescent="0.2">
      <c r="IA259" s="12"/>
      <c r="IB259" s="6">
        <f>[1]основа!AM261</f>
        <v>42551</v>
      </c>
    </row>
    <row r="260" spans="235:236" x14ac:dyDescent="0.2">
      <c r="IA260" s="12"/>
      <c r="IB260" s="6">
        <f>[1]основа!AM262</f>
        <v>42551</v>
      </c>
    </row>
    <row r="261" spans="235:236" x14ac:dyDescent="0.2">
      <c r="IA261" s="12"/>
      <c r="IB261" s="6">
        <f>[1]основа!AM263</f>
        <v>42551</v>
      </c>
    </row>
    <row r="262" spans="235:236" x14ac:dyDescent="0.2">
      <c r="IA262" s="12"/>
      <c r="IB262" s="6">
        <f>[1]основа!AM264</f>
        <v>42551</v>
      </c>
    </row>
    <row r="263" spans="235:236" x14ac:dyDescent="0.2">
      <c r="IA263" s="12"/>
      <c r="IB263" s="6">
        <f>[1]основа!AM265</f>
        <v>42551</v>
      </c>
    </row>
    <row r="264" spans="235:236" x14ac:dyDescent="0.2">
      <c r="IA264" s="12"/>
      <c r="IB264" s="6">
        <f>[1]основа!AM266</f>
        <v>42551</v>
      </c>
    </row>
    <row r="265" spans="235:236" x14ac:dyDescent="0.2">
      <c r="IA265" s="12"/>
      <c r="IB265" s="6">
        <f>[1]основа!AM267</f>
        <v>42551</v>
      </c>
    </row>
    <row r="266" spans="235:236" x14ac:dyDescent="0.2">
      <c r="IA266" s="12"/>
      <c r="IB266" s="6">
        <f>[1]основа!AM268</f>
        <v>42551</v>
      </c>
    </row>
    <row r="267" spans="235:236" x14ac:dyDescent="0.2">
      <c r="IA267" s="12"/>
      <c r="IB267" s="6">
        <f>[1]основа!AM269</f>
        <v>42551</v>
      </c>
    </row>
    <row r="268" spans="235:236" x14ac:dyDescent="0.2">
      <c r="IA268" s="12"/>
      <c r="IB268" s="6">
        <f>[1]основа!AM270</f>
        <v>42551</v>
      </c>
    </row>
    <row r="269" spans="235:236" x14ac:dyDescent="0.2">
      <c r="IA269" s="12"/>
      <c r="IB269" s="6">
        <f>[1]основа!AM271</f>
        <v>42551</v>
      </c>
    </row>
    <row r="270" spans="235:236" x14ac:dyDescent="0.2">
      <c r="IA270" s="12"/>
      <c r="IB270" s="6">
        <f>[1]основа!AM272</f>
        <v>42551</v>
      </c>
    </row>
    <row r="271" spans="235:236" x14ac:dyDescent="0.2">
      <c r="IA271" s="12"/>
      <c r="IB271" s="6">
        <f>[1]основа!AM273</f>
        <v>42551</v>
      </c>
    </row>
    <row r="272" spans="235:236" x14ac:dyDescent="0.2">
      <c r="IA272" s="12"/>
      <c r="IB272" s="6">
        <f>[1]основа!AM274</f>
        <v>42551</v>
      </c>
    </row>
    <row r="273" spans="235:236" x14ac:dyDescent="0.2">
      <c r="IA273" s="12"/>
      <c r="IB273" s="6">
        <f>[1]основа!AM275</f>
        <v>42551</v>
      </c>
    </row>
    <row r="274" spans="235:236" x14ac:dyDescent="0.2">
      <c r="IA274" s="12"/>
      <c r="IB274" s="6">
        <f>[1]основа!AM276</f>
        <v>42551</v>
      </c>
    </row>
    <row r="275" spans="235:236" x14ac:dyDescent="0.2">
      <c r="IA275" s="12"/>
      <c r="IB275" s="6">
        <f>[1]основа!AM277</f>
        <v>42551</v>
      </c>
    </row>
    <row r="276" spans="235:236" x14ac:dyDescent="0.2">
      <c r="IA276" s="12"/>
      <c r="IB276" s="6">
        <f>[1]основа!AM278</f>
        <v>42551</v>
      </c>
    </row>
    <row r="277" spans="235:236" x14ac:dyDescent="0.2">
      <c r="IA277" s="12"/>
      <c r="IB277" s="6">
        <f>[1]основа!AM279</f>
        <v>42551</v>
      </c>
    </row>
    <row r="278" spans="235:236" x14ac:dyDescent="0.2">
      <c r="IA278" s="12"/>
      <c r="IB278" s="6">
        <f>[1]основа!AM280</f>
        <v>42551</v>
      </c>
    </row>
    <row r="279" spans="235:236" x14ac:dyDescent="0.2">
      <c r="IA279" s="12"/>
      <c r="IB279" s="6">
        <f>[1]основа!AM281</f>
        <v>42551</v>
      </c>
    </row>
    <row r="280" spans="235:236" x14ac:dyDescent="0.2">
      <c r="IA280" s="12"/>
      <c r="IB280" s="6">
        <f>[1]основа!AM282</f>
        <v>42551</v>
      </c>
    </row>
    <row r="281" spans="235:236" x14ac:dyDescent="0.2">
      <c r="IA281" s="12"/>
      <c r="IB281" s="6">
        <f>[1]основа!AM283</f>
        <v>42551</v>
      </c>
    </row>
    <row r="282" spans="235:236" x14ac:dyDescent="0.2">
      <c r="IA282" s="12"/>
      <c r="IB282" s="6">
        <f>[1]основа!AM284</f>
        <v>42551</v>
      </c>
    </row>
    <row r="283" spans="235:236" x14ac:dyDescent="0.2">
      <c r="IA283" s="12"/>
      <c r="IB283" s="6">
        <f>[1]основа!AM285</f>
        <v>42551</v>
      </c>
    </row>
    <row r="284" spans="235:236" x14ac:dyDescent="0.2">
      <c r="IA284" s="12"/>
      <c r="IB284" s="6">
        <f>[1]основа!AM286</f>
        <v>42551</v>
      </c>
    </row>
    <row r="285" spans="235:236" x14ac:dyDescent="0.2">
      <c r="IA285" s="12"/>
      <c r="IB285" s="6">
        <f>[1]основа!AM287</f>
        <v>42551</v>
      </c>
    </row>
    <row r="286" spans="235:236" x14ac:dyDescent="0.2">
      <c r="IA286" s="12"/>
      <c r="IB286" s="6">
        <f>[1]основа!AM288</f>
        <v>42551</v>
      </c>
    </row>
    <row r="287" spans="235:236" x14ac:dyDescent="0.2">
      <c r="IA287" s="12"/>
      <c r="IB287" s="6">
        <f>[1]основа!AM289</f>
        <v>42551</v>
      </c>
    </row>
    <row r="288" spans="235:236" x14ac:dyDescent="0.2">
      <c r="IA288" s="12"/>
      <c r="IB288" s="6">
        <f>[1]основа!AM290</f>
        <v>42551</v>
      </c>
    </row>
    <row r="289" spans="235:236" x14ac:dyDescent="0.2">
      <c r="IA289" s="12"/>
      <c r="IB289" s="6">
        <f>[1]основа!AM291</f>
        <v>42551</v>
      </c>
    </row>
    <row r="290" spans="235:236" x14ac:dyDescent="0.2">
      <c r="IA290" s="12"/>
      <c r="IB290" s="6">
        <f>[1]основа!AM292</f>
        <v>42551</v>
      </c>
    </row>
    <row r="291" spans="235:236" x14ac:dyDescent="0.2">
      <c r="IA291" s="12"/>
      <c r="IB291" s="6">
        <f>[1]основа!AM293</f>
        <v>42551</v>
      </c>
    </row>
    <row r="292" spans="235:236" x14ac:dyDescent="0.2">
      <c r="IA292" s="12"/>
      <c r="IB292" s="6">
        <f>[1]основа!AM294</f>
        <v>42551</v>
      </c>
    </row>
    <row r="293" spans="235:236" x14ac:dyDescent="0.2">
      <c r="IA293" s="12"/>
      <c r="IB293" s="6">
        <f>[1]основа!AM295</f>
        <v>42551</v>
      </c>
    </row>
    <row r="294" spans="235:236" x14ac:dyDescent="0.2">
      <c r="IA294" s="12"/>
      <c r="IB294" s="6">
        <f>[1]основа!AM296</f>
        <v>42551</v>
      </c>
    </row>
    <row r="295" spans="235:236" x14ac:dyDescent="0.2">
      <c r="IA295" s="12"/>
      <c r="IB295" s="6">
        <f>[1]основа!AM297</f>
        <v>42551</v>
      </c>
    </row>
    <row r="296" spans="235:236" x14ac:dyDescent="0.2">
      <c r="IA296" s="12"/>
      <c r="IB296" s="6">
        <f>[1]основа!AM298</f>
        <v>42551</v>
      </c>
    </row>
    <row r="297" spans="235:236" x14ac:dyDescent="0.2">
      <c r="IA297" s="12"/>
      <c r="IB297" s="6">
        <f>[1]основа!AM299</f>
        <v>42551</v>
      </c>
    </row>
    <row r="298" spans="235:236" x14ac:dyDescent="0.2">
      <c r="IA298" s="12"/>
      <c r="IB298" s="6">
        <f>[1]основа!AM300</f>
        <v>42551</v>
      </c>
    </row>
    <row r="299" spans="235:236" x14ac:dyDescent="0.2">
      <c r="IA299" s="12"/>
      <c r="IB299" s="6">
        <f>[1]основа!AM301</f>
        <v>42551</v>
      </c>
    </row>
    <row r="300" spans="235:236" x14ac:dyDescent="0.2">
      <c r="IA300" s="12"/>
      <c r="IB300" s="6">
        <f>[1]основа!AM302</f>
        <v>42551</v>
      </c>
    </row>
    <row r="301" spans="235:236" x14ac:dyDescent="0.2">
      <c r="IA301" s="12"/>
      <c r="IB301" s="6">
        <f>[1]основа!AM303</f>
        <v>42551</v>
      </c>
    </row>
    <row r="302" spans="235:236" x14ac:dyDescent="0.2">
      <c r="IA302" s="12"/>
      <c r="IB302" s="6">
        <f>[1]основа!AM304</f>
        <v>42551</v>
      </c>
    </row>
    <row r="303" spans="235:236" x14ac:dyDescent="0.2">
      <c r="IA303" s="12"/>
      <c r="IB303" s="6">
        <f>[1]основа!AM305</f>
        <v>42551</v>
      </c>
    </row>
    <row r="304" spans="235:236" x14ac:dyDescent="0.2">
      <c r="IA304" s="12"/>
      <c r="IB304" s="6">
        <f>[1]основа!AM306</f>
        <v>42551</v>
      </c>
    </row>
  </sheetData>
  <sheetProtection formatColumns="0" autoFilter="0"/>
  <autoFilter ref="K10:K73">
    <filterColumn colId="0">
      <filters>
        <filter val="1"/>
        <filter val="Батон нарезной"/>
        <filter val="Борщ с капустой и картофелем со сметаной и мясом"/>
        <filter val="Булочка домашняя"/>
        <filter val="Запеканка из творога со сгущ.молоком"/>
        <filter val="Каша гречневая рассыпчатая"/>
        <filter val="Кефир"/>
        <filter val="Котлета из говядины с маслом сливочным"/>
        <filter val="Кофейный напиток на молоке"/>
        <filter val="Масло сливочное"/>
        <filter val="Напиток из плодов шиповника"/>
        <filter val="Огурцы порционные"/>
        <filter val="Печенье"/>
        <filter val="Рагу из птицы"/>
        <filter val="Салат &quot;Витаминный&quot;"/>
        <filter val="Сок фруктовый"/>
        <filter val="Фрукт свежий"/>
        <filter val="Хлеб пшеничный"/>
        <filter val="Хлеб ржаной"/>
        <filter val="Чай с сахаром и лимоном"/>
        <filter val="Яйцо отварное"/>
      </filters>
    </filterColumn>
  </autoFilter>
  <mergeCells count="6">
    <mergeCell ref="F68:G68"/>
    <mergeCell ref="A10:G10"/>
    <mergeCell ref="A9:B9"/>
    <mergeCell ref="A5:G5"/>
    <mergeCell ref="A6:G6"/>
    <mergeCell ref="A7:G7"/>
  </mergeCells>
  <conditionalFormatting sqref="A5:A73 B5:B8 B10:B73 C5:P73">
    <cfRule type="cellIs" dxfId="3287" priority="162" operator="equal">
      <formula>0</formula>
    </cfRule>
  </conditionalFormatting>
  <conditionalFormatting sqref="A5:A7">
    <cfRule type="cellIs" dxfId="3286" priority="161" operator="equal">
      <formula>0</formula>
    </cfRule>
  </conditionalFormatting>
  <conditionalFormatting sqref="A68:A70">
    <cfRule type="cellIs" dxfId="3285" priority="160" operator="equal">
      <formula>0</formula>
    </cfRule>
  </conditionalFormatting>
  <conditionalFormatting sqref="A15:H62">
    <cfRule type="cellIs" dxfId="3284" priority="159" stopIfTrue="1" operator="equal">
      <formula>0</formula>
    </cfRule>
  </conditionalFormatting>
  <conditionalFormatting sqref="A22:C24">
    <cfRule type="cellIs" dxfId="3283" priority="158" stopIfTrue="1" operator="equal">
      <formula>0</formula>
    </cfRule>
  </conditionalFormatting>
  <conditionalFormatting sqref="A22:H24">
    <cfRule type="cellIs" dxfId="3282" priority="157" stopIfTrue="1" operator="equal">
      <formula>0</formula>
    </cfRule>
  </conditionalFormatting>
  <conditionalFormatting sqref="A28:H30">
    <cfRule type="cellIs" dxfId="3281" priority="156" stopIfTrue="1" operator="equal">
      <formula>0</formula>
    </cfRule>
  </conditionalFormatting>
  <conditionalFormatting sqref="A39:H41">
    <cfRule type="cellIs" dxfId="3280" priority="155" stopIfTrue="1" operator="equal">
      <formula>0</formula>
    </cfRule>
  </conditionalFormatting>
  <conditionalFormatting sqref="A47:H49">
    <cfRule type="cellIs" dxfId="3279" priority="154" stopIfTrue="1" operator="equal">
      <formula>0</formula>
    </cfRule>
  </conditionalFormatting>
  <conditionalFormatting sqref="A57:H59">
    <cfRule type="cellIs" dxfId="3278" priority="153" stopIfTrue="1" operator="equal">
      <formula>0</formula>
    </cfRule>
  </conditionalFormatting>
  <conditionalFormatting sqref="A15:H65">
    <cfRule type="expression" dxfId="3277" priority="152" stopIfTrue="1">
      <formula>$IT16&lt;$IS$5</formula>
    </cfRule>
  </conditionalFormatting>
  <conditionalFormatting sqref="A15:H62">
    <cfRule type="cellIs" dxfId="3276" priority="151" stopIfTrue="1" operator="equal">
      <formula>0</formula>
    </cfRule>
  </conditionalFormatting>
  <conditionalFormatting sqref="A22:C24">
    <cfRule type="cellIs" dxfId="3275" priority="150" stopIfTrue="1" operator="equal">
      <formula>0</formula>
    </cfRule>
  </conditionalFormatting>
  <conditionalFormatting sqref="A22:H24">
    <cfRule type="cellIs" dxfId="3274" priority="149" stopIfTrue="1" operator="equal">
      <formula>0</formula>
    </cfRule>
  </conditionalFormatting>
  <conditionalFormatting sqref="A28:H30">
    <cfRule type="cellIs" dxfId="3273" priority="148" stopIfTrue="1" operator="equal">
      <formula>0</formula>
    </cfRule>
  </conditionalFormatting>
  <conditionalFormatting sqref="A39:H41">
    <cfRule type="cellIs" dxfId="3272" priority="147" stopIfTrue="1" operator="equal">
      <formula>0</formula>
    </cfRule>
  </conditionalFormatting>
  <conditionalFormatting sqref="A47:H49">
    <cfRule type="cellIs" dxfId="3271" priority="146" stopIfTrue="1" operator="equal">
      <formula>0</formula>
    </cfRule>
  </conditionalFormatting>
  <conditionalFormatting sqref="A57:H59">
    <cfRule type="cellIs" dxfId="3270" priority="145" stopIfTrue="1" operator="equal">
      <formula>0</formula>
    </cfRule>
  </conditionalFormatting>
  <conditionalFormatting sqref="A15:H65">
    <cfRule type="expression" dxfId="3269" priority="144" stopIfTrue="1">
      <formula>$IT16&lt;$IS$5</formula>
    </cfRule>
  </conditionalFormatting>
  <conditionalFormatting sqref="A6:A7">
    <cfRule type="expression" dxfId="3268" priority="143" stopIfTrue="1">
      <formula>$IT7&lt;$IS$7</formula>
    </cfRule>
  </conditionalFormatting>
  <conditionalFormatting sqref="A6:A7">
    <cfRule type="expression" dxfId="3267" priority="142" stopIfTrue="1">
      <formula>$IT7&lt;$IS$7</formula>
    </cfRule>
  </conditionalFormatting>
  <conditionalFormatting sqref="A6:G6">
    <cfRule type="expression" dxfId="3266" priority="141" stopIfTrue="1">
      <formula>$IT9&lt;$IS$7</formula>
    </cfRule>
  </conditionalFormatting>
  <conditionalFormatting sqref="A15:G32">
    <cfRule type="cellIs" dxfId="3265" priority="140" stopIfTrue="1" operator="equal">
      <formula>0</formula>
    </cfRule>
  </conditionalFormatting>
  <conditionalFormatting sqref="A15:G34">
    <cfRule type="expression" dxfId="3264" priority="139" stopIfTrue="1">
      <formula>$IT16&lt;$IS$5</formula>
    </cfRule>
  </conditionalFormatting>
  <conditionalFormatting sqref="A20:G21">
    <cfRule type="cellIs" dxfId="3263" priority="138" stopIfTrue="1" operator="equal">
      <formula>0</formula>
    </cfRule>
  </conditionalFormatting>
  <conditionalFormatting sqref="A20:G21">
    <cfRule type="cellIs" dxfId="3262" priority="137" stopIfTrue="1" operator="equal">
      <formula>0</formula>
    </cfRule>
  </conditionalFormatting>
  <conditionalFormatting sqref="A22:G22">
    <cfRule type="cellIs" dxfId="3261" priority="136" stopIfTrue="1" operator="equal">
      <formula>0</formula>
    </cfRule>
  </conditionalFormatting>
  <conditionalFormatting sqref="A22:G22">
    <cfRule type="cellIs" dxfId="3260" priority="135" stopIfTrue="1" operator="equal">
      <formula>0</formula>
    </cfRule>
  </conditionalFormatting>
  <conditionalFormatting sqref="A30:G32">
    <cfRule type="cellIs" dxfId="3259" priority="134" stopIfTrue="1" operator="equal">
      <formula>0</formula>
    </cfRule>
  </conditionalFormatting>
  <conditionalFormatting sqref="A15:G62">
    <cfRule type="cellIs" dxfId="3258" priority="133" stopIfTrue="1" operator="equal">
      <formula>0</formula>
    </cfRule>
  </conditionalFormatting>
  <conditionalFormatting sqref="A22:G24">
    <cfRule type="cellIs" dxfId="3257" priority="132" stopIfTrue="1" operator="equal">
      <formula>0</formula>
    </cfRule>
  </conditionalFormatting>
  <conditionalFormatting sqref="A22:G24">
    <cfRule type="cellIs" dxfId="3256" priority="131" stopIfTrue="1" operator="equal">
      <formula>0</formula>
    </cfRule>
  </conditionalFormatting>
  <conditionalFormatting sqref="A28:G30">
    <cfRule type="cellIs" dxfId="3255" priority="130" stopIfTrue="1" operator="equal">
      <formula>0</formula>
    </cfRule>
  </conditionalFormatting>
  <conditionalFormatting sqref="A28:G30">
    <cfRule type="cellIs" dxfId="3254" priority="129" stopIfTrue="1" operator="equal">
      <formula>0</formula>
    </cfRule>
  </conditionalFormatting>
  <conditionalFormatting sqref="A39:G41">
    <cfRule type="cellIs" dxfId="3253" priority="128" stopIfTrue="1" operator="equal">
      <formula>0</formula>
    </cfRule>
  </conditionalFormatting>
  <conditionalFormatting sqref="A47:G49">
    <cfRule type="cellIs" dxfId="3252" priority="127" stopIfTrue="1" operator="equal">
      <formula>0</formula>
    </cfRule>
  </conditionalFormatting>
  <conditionalFormatting sqref="A47:G49">
    <cfRule type="cellIs" dxfId="3251" priority="126" stopIfTrue="1" operator="equal">
      <formula>0</formula>
    </cfRule>
  </conditionalFormatting>
  <conditionalFormatting sqref="A57:G59">
    <cfRule type="cellIs" dxfId="3250" priority="125" stopIfTrue="1" operator="equal">
      <formula>0</formula>
    </cfRule>
  </conditionalFormatting>
  <conditionalFormatting sqref="A15:G65">
    <cfRule type="expression" dxfId="3249" priority="124" stopIfTrue="1">
      <formula>$IT16&lt;$IS$5</formula>
    </cfRule>
  </conditionalFormatting>
  <conditionalFormatting sqref="A31:G31">
    <cfRule type="cellIs" dxfId="3248" priority="123" stopIfTrue="1" operator="equal">
      <formula>0</formula>
    </cfRule>
  </conditionalFormatting>
  <conditionalFormatting sqref="A31:G31">
    <cfRule type="expression" dxfId="3247" priority="122" stopIfTrue="1">
      <formula>$IT32&lt;$IS$5</formula>
    </cfRule>
  </conditionalFormatting>
  <conditionalFormatting sqref="A39:G39">
    <cfRule type="cellIs" dxfId="3246" priority="121" stopIfTrue="1" operator="equal">
      <formula>0</formula>
    </cfRule>
  </conditionalFormatting>
  <conditionalFormatting sqref="A39:G39">
    <cfRule type="cellIs" dxfId="3245" priority="120" stopIfTrue="1" operator="equal">
      <formula>0</formula>
    </cfRule>
  </conditionalFormatting>
  <conditionalFormatting sqref="A39:G39">
    <cfRule type="expression" dxfId="3244" priority="119" stopIfTrue="1">
      <formula>$IT40&lt;$IS$5</formula>
    </cfRule>
  </conditionalFormatting>
  <conditionalFormatting sqref="A65:G65">
    <cfRule type="expression" dxfId="3243" priority="118" stopIfTrue="1">
      <formula>$IT66&lt;$IS$5</formula>
    </cfRule>
  </conditionalFormatting>
  <conditionalFormatting sqref="H15:H39">
    <cfRule type="cellIs" dxfId="3242" priority="117" stopIfTrue="1" operator="equal">
      <formula>0</formula>
    </cfRule>
  </conditionalFormatting>
  <conditionalFormatting sqref="H22:H24">
    <cfRule type="cellIs" dxfId="3241" priority="116" stopIfTrue="1" operator="equal">
      <formula>0</formula>
    </cfRule>
  </conditionalFormatting>
  <conditionalFormatting sqref="H22:H24">
    <cfRule type="cellIs" dxfId="3240" priority="115" stopIfTrue="1" operator="equal">
      <formula>0</formula>
    </cfRule>
  </conditionalFormatting>
  <conditionalFormatting sqref="H28:H30">
    <cfRule type="cellIs" dxfId="3239" priority="114" stopIfTrue="1" operator="equal">
      <formula>0</formula>
    </cfRule>
  </conditionalFormatting>
  <conditionalFormatting sqref="H28:H30">
    <cfRule type="cellIs" dxfId="3238" priority="113" stopIfTrue="1" operator="equal">
      <formula>0</formula>
    </cfRule>
  </conditionalFormatting>
  <conditionalFormatting sqref="H39">
    <cfRule type="cellIs" dxfId="3237" priority="112" stopIfTrue="1" operator="equal">
      <formula>0</formula>
    </cfRule>
  </conditionalFormatting>
  <conditionalFormatting sqref="H15:H39">
    <cfRule type="expression" dxfId="3236" priority="111" stopIfTrue="1">
      <formula>$IT16&lt;$IS$5</formula>
    </cfRule>
  </conditionalFormatting>
  <conditionalFormatting sqref="A42:H43">
    <cfRule type="cellIs" dxfId="3235" priority="110" stopIfTrue="1" operator="equal">
      <formula>0</formula>
    </cfRule>
  </conditionalFormatting>
  <conditionalFormatting sqref="A42:H43">
    <cfRule type="expression" dxfId="3234" priority="109" stopIfTrue="1">
      <formula>$IT43&lt;$IS$5</formula>
    </cfRule>
  </conditionalFormatting>
  <conditionalFormatting sqref="H15:H62">
    <cfRule type="cellIs" dxfId="3233" priority="108" stopIfTrue="1" operator="equal">
      <formula>0</formula>
    </cfRule>
  </conditionalFormatting>
  <conditionalFormatting sqref="H22:H24">
    <cfRule type="cellIs" dxfId="3232" priority="107" stopIfTrue="1" operator="equal">
      <formula>0</formula>
    </cfRule>
  </conditionalFormatting>
  <conditionalFormatting sqref="H22:H24">
    <cfRule type="cellIs" dxfId="3231" priority="106" stopIfTrue="1" operator="equal">
      <formula>0</formula>
    </cfRule>
  </conditionalFormatting>
  <conditionalFormatting sqref="H28:H30">
    <cfRule type="cellIs" dxfId="3230" priority="105" stopIfTrue="1" operator="equal">
      <formula>0</formula>
    </cfRule>
  </conditionalFormatting>
  <conditionalFormatting sqref="H28:H30">
    <cfRule type="cellIs" dxfId="3229" priority="104" stopIfTrue="1" operator="equal">
      <formula>0</formula>
    </cfRule>
  </conditionalFormatting>
  <conditionalFormatting sqref="H39:H41">
    <cfRule type="cellIs" dxfId="3228" priority="103" stopIfTrue="1" operator="equal">
      <formula>0</formula>
    </cfRule>
  </conditionalFormatting>
  <conditionalFormatting sqref="H47:H49">
    <cfRule type="cellIs" dxfId="3227" priority="102" stopIfTrue="1" operator="equal">
      <formula>0</formula>
    </cfRule>
  </conditionalFormatting>
  <conditionalFormatting sqref="H47:H49">
    <cfRule type="cellIs" dxfId="3226" priority="101" stopIfTrue="1" operator="equal">
      <formula>0</formula>
    </cfRule>
  </conditionalFormatting>
  <conditionalFormatting sqref="H57:H59">
    <cfRule type="cellIs" dxfId="3225" priority="100" stopIfTrue="1" operator="equal">
      <formula>0</formula>
    </cfRule>
  </conditionalFormatting>
  <conditionalFormatting sqref="H15:H65">
    <cfRule type="expression" dxfId="3224" priority="99" stopIfTrue="1">
      <formula>$IT16&lt;$IS$5</formula>
    </cfRule>
  </conditionalFormatting>
  <conditionalFormatting sqref="A47:G47">
    <cfRule type="cellIs" dxfId="3223" priority="98" stopIfTrue="1" operator="equal">
      <formula>0</formula>
    </cfRule>
  </conditionalFormatting>
  <conditionalFormatting sqref="A47:G47">
    <cfRule type="cellIs" dxfId="3222" priority="97" stopIfTrue="1" operator="equal">
      <formula>0</formula>
    </cfRule>
  </conditionalFormatting>
  <conditionalFormatting sqref="A47:G47">
    <cfRule type="cellIs" dxfId="3221" priority="96" stopIfTrue="1" operator="equal">
      <formula>0</formula>
    </cfRule>
  </conditionalFormatting>
  <conditionalFormatting sqref="A47:G47">
    <cfRule type="expression" dxfId="3220" priority="95" stopIfTrue="1">
      <formula>$IT48&lt;$IS$5</formula>
    </cfRule>
  </conditionalFormatting>
  <conditionalFormatting sqref="A65:G65">
    <cfRule type="expression" dxfId="3219" priority="94" stopIfTrue="1">
      <formula>$IT66&lt;$IS$5</formula>
    </cfRule>
  </conditionalFormatting>
  <conditionalFormatting sqref="A15:G43">
    <cfRule type="cellIs" dxfId="3218" priority="93" stopIfTrue="1" operator="equal">
      <formula>0</formula>
    </cfRule>
  </conditionalFormatting>
  <conditionalFormatting sqref="A22:G24">
    <cfRule type="cellIs" dxfId="3217" priority="92" stopIfTrue="1" operator="equal">
      <formula>0</formula>
    </cfRule>
  </conditionalFormatting>
  <conditionalFormatting sqref="A22:G24">
    <cfRule type="cellIs" dxfId="3216" priority="91" stopIfTrue="1" operator="equal">
      <formula>0</formula>
    </cfRule>
  </conditionalFormatting>
  <conditionalFormatting sqref="A28:G30">
    <cfRule type="cellIs" dxfId="3215" priority="90" stopIfTrue="1" operator="equal">
      <formula>0</formula>
    </cfRule>
  </conditionalFormatting>
  <conditionalFormatting sqref="A28:G30">
    <cfRule type="cellIs" dxfId="3214" priority="89" stopIfTrue="1" operator="equal">
      <formula>0</formula>
    </cfRule>
  </conditionalFormatting>
  <conditionalFormatting sqref="A39:G41">
    <cfRule type="cellIs" dxfId="3213" priority="88" stopIfTrue="1" operator="equal">
      <formula>0</formula>
    </cfRule>
  </conditionalFormatting>
  <conditionalFormatting sqref="A15:G43">
    <cfRule type="expression" dxfId="3212" priority="87" stopIfTrue="1">
      <formula>$IT16&lt;$IS$5</formula>
    </cfRule>
  </conditionalFormatting>
  <conditionalFormatting sqref="A65:G65">
    <cfRule type="expression" dxfId="3211" priority="86" stopIfTrue="1">
      <formula>$IT66&lt;$IS$5</formula>
    </cfRule>
  </conditionalFormatting>
  <conditionalFormatting sqref="A15:H65">
    <cfRule type="cellIs" dxfId="3210" priority="85" operator="equal">
      <formula>0</formula>
    </cfRule>
  </conditionalFormatting>
  <conditionalFormatting sqref="A15:H62">
    <cfRule type="cellIs" dxfId="3209" priority="84" stopIfTrue="1" operator="equal">
      <formula>0</formula>
    </cfRule>
  </conditionalFormatting>
  <conditionalFormatting sqref="A22:C24">
    <cfRule type="cellIs" dxfId="3208" priority="83" stopIfTrue="1" operator="equal">
      <formula>0</formula>
    </cfRule>
  </conditionalFormatting>
  <conditionalFormatting sqref="A22:H24">
    <cfRule type="cellIs" dxfId="3207" priority="82" stopIfTrue="1" operator="equal">
      <formula>0</formula>
    </cfRule>
  </conditionalFormatting>
  <conditionalFormatting sqref="A28:H30">
    <cfRule type="cellIs" dxfId="3206" priority="81" stopIfTrue="1" operator="equal">
      <formula>0</formula>
    </cfRule>
  </conditionalFormatting>
  <conditionalFormatting sqref="A39:H41">
    <cfRule type="cellIs" dxfId="3205" priority="80" stopIfTrue="1" operator="equal">
      <formula>0</formula>
    </cfRule>
  </conditionalFormatting>
  <conditionalFormatting sqref="A47:H49">
    <cfRule type="cellIs" dxfId="3204" priority="79" stopIfTrue="1" operator="equal">
      <formula>0</formula>
    </cfRule>
  </conditionalFormatting>
  <conditionalFormatting sqref="A57:H59">
    <cfRule type="cellIs" dxfId="3203" priority="78" stopIfTrue="1" operator="equal">
      <formula>0</formula>
    </cfRule>
  </conditionalFormatting>
  <conditionalFormatting sqref="A15:H65">
    <cfRule type="expression" dxfId="3202" priority="77" stopIfTrue="1">
      <formula>$IT16&lt;$IS$5</formula>
    </cfRule>
  </conditionalFormatting>
  <conditionalFormatting sqref="A5:G6">
    <cfRule type="cellIs" dxfId="3201" priority="76" operator="equal">
      <formula>0</formula>
    </cfRule>
  </conditionalFormatting>
  <conditionalFormatting sqref="A5:A6">
    <cfRule type="cellIs" dxfId="3200" priority="75" operator="equal">
      <formula>0</formula>
    </cfRule>
  </conditionalFormatting>
  <conditionalFormatting sqref="A6">
    <cfRule type="expression" dxfId="3199" priority="74" stopIfTrue="1">
      <formula>$IT7&lt;$IS$7</formula>
    </cfRule>
  </conditionalFormatting>
  <conditionalFormatting sqref="A6">
    <cfRule type="expression" dxfId="3198" priority="73" stopIfTrue="1">
      <formula>$IT7&lt;$IS$7</formula>
    </cfRule>
  </conditionalFormatting>
  <conditionalFormatting sqref="A6:G6">
    <cfRule type="expression" dxfId="3197" priority="72" stopIfTrue="1">
      <formula>$IT9&lt;$IS$7</formula>
    </cfRule>
  </conditionalFormatting>
  <conditionalFormatting sqref="A15:H62">
    <cfRule type="cellIs" dxfId="3196" priority="71" stopIfTrue="1" operator="equal">
      <formula>0</formula>
    </cfRule>
  </conditionalFormatting>
  <conditionalFormatting sqref="A22:C24">
    <cfRule type="cellIs" dxfId="3195" priority="70" stopIfTrue="1" operator="equal">
      <formula>0</formula>
    </cfRule>
  </conditionalFormatting>
  <conditionalFormatting sqref="A22:H24">
    <cfRule type="cellIs" dxfId="3194" priority="69" stopIfTrue="1" operator="equal">
      <formula>0</formula>
    </cfRule>
  </conditionalFormatting>
  <conditionalFormatting sqref="A28:H30">
    <cfRule type="cellIs" dxfId="3193" priority="68" stopIfTrue="1" operator="equal">
      <formula>0</formula>
    </cfRule>
  </conditionalFormatting>
  <conditionalFormatting sqref="A39:H41">
    <cfRule type="cellIs" dxfId="3192" priority="67" stopIfTrue="1" operator="equal">
      <formula>0</formula>
    </cfRule>
  </conditionalFormatting>
  <conditionalFormatting sqref="A47:H49">
    <cfRule type="cellIs" dxfId="3191" priority="66" stopIfTrue="1" operator="equal">
      <formula>0</formula>
    </cfRule>
  </conditionalFormatting>
  <conditionalFormatting sqref="A57:H59">
    <cfRule type="cellIs" dxfId="3190" priority="65" stopIfTrue="1" operator="equal">
      <formula>0</formula>
    </cfRule>
  </conditionalFormatting>
  <conditionalFormatting sqref="A15:H65">
    <cfRule type="expression" dxfId="3189" priority="64" stopIfTrue="1">
      <formula>$IT16&lt;$IS$5</formula>
    </cfRule>
  </conditionalFormatting>
  <conditionalFormatting sqref="A5:G5">
    <cfRule type="cellIs" dxfId="3188" priority="63" operator="equal">
      <formula>0</formula>
    </cfRule>
  </conditionalFormatting>
  <conditionalFormatting sqref="A5">
    <cfRule type="cellIs" dxfId="3187" priority="62" operator="equal">
      <formula>0</formula>
    </cfRule>
  </conditionalFormatting>
  <conditionalFormatting sqref="A5:G5">
    <cfRule type="cellIs" dxfId="3186" priority="61" operator="equal">
      <formula>0</formula>
    </cfRule>
  </conditionalFormatting>
  <conditionalFormatting sqref="A5">
    <cfRule type="cellIs" dxfId="3185" priority="60" operator="equal">
      <formula>0</formula>
    </cfRule>
  </conditionalFormatting>
  <conditionalFormatting sqref="A5:G5">
    <cfRule type="cellIs" dxfId="3184" priority="59" operator="equal">
      <formula>0</formula>
    </cfRule>
  </conditionalFormatting>
  <conditionalFormatting sqref="A5">
    <cfRule type="cellIs" dxfId="3183" priority="58" operator="equal">
      <formula>0</formula>
    </cfRule>
  </conditionalFormatting>
  <conditionalFormatting sqref="A15:H62">
    <cfRule type="cellIs" dxfId="3182" priority="57" stopIfTrue="1" operator="equal">
      <formula>0</formula>
    </cfRule>
  </conditionalFormatting>
  <conditionalFormatting sqref="A22:C24">
    <cfRule type="cellIs" dxfId="3181" priority="56" stopIfTrue="1" operator="equal">
      <formula>0</formula>
    </cfRule>
  </conditionalFormatting>
  <conditionalFormatting sqref="A22:H24">
    <cfRule type="cellIs" dxfId="3180" priority="55" stopIfTrue="1" operator="equal">
      <formula>0</formula>
    </cfRule>
  </conditionalFormatting>
  <conditionalFormatting sqref="A28:H30">
    <cfRule type="cellIs" dxfId="3179" priority="54" stopIfTrue="1" operator="equal">
      <formula>0</formula>
    </cfRule>
  </conditionalFormatting>
  <conditionalFormatting sqref="A39:H41">
    <cfRule type="cellIs" dxfId="3178" priority="53" stopIfTrue="1" operator="equal">
      <formula>0</formula>
    </cfRule>
  </conditionalFormatting>
  <conditionalFormatting sqref="A47:H49">
    <cfRule type="cellIs" dxfId="3177" priority="52" stopIfTrue="1" operator="equal">
      <formula>0</formula>
    </cfRule>
  </conditionalFormatting>
  <conditionalFormatting sqref="A57:H59">
    <cfRule type="cellIs" dxfId="3176" priority="51" stopIfTrue="1" operator="equal">
      <formula>0</formula>
    </cfRule>
  </conditionalFormatting>
  <conditionalFormatting sqref="A15:H65">
    <cfRule type="expression" dxfId="3175" priority="50" stopIfTrue="1">
      <formula>$IT16&lt;$IS$5</formula>
    </cfRule>
  </conditionalFormatting>
  <conditionalFormatting sqref="I17">
    <cfRule type="cellIs" dxfId="3174" priority="49" operator="equal">
      <formula>0</formula>
    </cfRule>
  </conditionalFormatting>
  <conditionalFormatting sqref="I17">
    <cfRule type="cellIs" dxfId="3173" priority="48" operator="equal">
      <formula>0</formula>
    </cfRule>
  </conditionalFormatting>
  <conditionalFormatting sqref="I31:I36">
    <cfRule type="cellIs" dxfId="3172" priority="47" operator="equal">
      <formula>0</formula>
    </cfRule>
  </conditionalFormatting>
  <conditionalFormatting sqref="I31:I36">
    <cfRule type="cellIs" dxfId="3171" priority="46" operator="equal">
      <formula>0</formula>
    </cfRule>
  </conditionalFormatting>
  <conditionalFormatting sqref="I42">
    <cfRule type="cellIs" dxfId="3170" priority="45" operator="equal">
      <formula>0</formula>
    </cfRule>
  </conditionalFormatting>
  <conditionalFormatting sqref="I42">
    <cfRule type="cellIs" dxfId="3169" priority="44" operator="equal">
      <formula>0</formula>
    </cfRule>
  </conditionalFormatting>
  <conditionalFormatting sqref="I44">
    <cfRule type="cellIs" dxfId="3168" priority="43" operator="equal">
      <formula>0</formula>
    </cfRule>
  </conditionalFormatting>
  <conditionalFormatting sqref="I44">
    <cfRule type="cellIs" dxfId="3167" priority="42" operator="equal">
      <formula>0</formula>
    </cfRule>
  </conditionalFormatting>
  <conditionalFormatting sqref="I50:I51">
    <cfRule type="cellIs" dxfId="3166" priority="41" operator="equal">
      <formula>0</formula>
    </cfRule>
  </conditionalFormatting>
  <conditionalFormatting sqref="I50:I51">
    <cfRule type="cellIs" dxfId="3165" priority="40" operator="equal">
      <formula>0</formula>
    </cfRule>
  </conditionalFormatting>
  <conditionalFormatting sqref="I53:I54">
    <cfRule type="cellIs" dxfId="3164" priority="39" operator="equal">
      <formula>0</formula>
    </cfRule>
  </conditionalFormatting>
  <conditionalFormatting sqref="I53:I54">
    <cfRule type="cellIs" dxfId="3163" priority="38" operator="equal">
      <formula>0</formula>
    </cfRule>
  </conditionalFormatting>
  <conditionalFormatting sqref="I54">
    <cfRule type="cellIs" dxfId="3162" priority="37" operator="equal">
      <formula>0</formula>
    </cfRule>
  </conditionalFormatting>
  <conditionalFormatting sqref="I54">
    <cfRule type="cellIs" dxfId="3161" priority="36" operator="equal">
      <formula>0</formula>
    </cfRule>
  </conditionalFormatting>
  <conditionalFormatting sqref="I54">
    <cfRule type="cellIs" dxfId="3160" priority="35" stopIfTrue="1" operator="equal">
      <formula>0</formula>
    </cfRule>
  </conditionalFormatting>
  <conditionalFormatting sqref="I54">
    <cfRule type="cellIs" dxfId="3159" priority="34" stopIfTrue="1" operator="equal">
      <formula>0</formula>
    </cfRule>
  </conditionalFormatting>
  <conditionalFormatting sqref="I54">
    <cfRule type="cellIs" dxfId="3158" priority="33" operator="equal">
      <formula>0</formula>
    </cfRule>
  </conditionalFormatting>
  <conditionalFormatting sqref="I54">
    <cfRule type="cellIs" dxfId="3157" priority="32" operator="equal">
      <formula>0</formula>
    </cfRule>
  </conditionalFormatting>
  <conditionalFormatting sqref="I54">
    <cfRule type="cellIs" dxfId="3156" priority="31" operator="equal">
      <formula>0</formula>
    </cfRule>
  </conditionalFormatting>
  <conditionalFormatting sqref="I54">
    <cfRule type="cellIs" dxfId="3155" priority="30" operator="equal">
      <formula>0</formula>
    </cfRule>
  </conditionalFormatting>
  <conditionalFormatting sqref="I61">
    <cfRule type="cellIs" dxfId="3154" priority="29" operator="equal">
      <formula>0</formula>
    </cfRule>
  </conditionalFormatting>
  <conditionalFormatting sqref="I61">
    <cfRule type="cellIs" dxfId="3153" priority="28" operator="equal">
      <formula>0</formula>
    </cfRule>
  </conditionalFormatting>
  <conditionalFormatting sqref="I61">
    <cfRule type="cellIs" dxfId="3152" priority="27" operator="equal">
      <formula>0</formula>
    </cfRule>
  </conditionalFormatting>
  <conditionalFormatting sqref="I61">
    <cfRule type="cellIs" dxfId="3151" priority="26" operator="equal">
      <formula>0</formula>
    </cfRule>
  </conditionalFormatting>
  <conditionalFormatting sqref="A19:I19">
    <cfRule type="cellIs" dxfId="3150" priority="25" operator="equal">
      <formula>0</formula>
    </cfRule>
  </conditionalFormatting>
  <conditionalFormatting sqref="A36:I36">
    <cfRule type="cellIs" dxfId="3149" priority="24" operator="equal">
      <formula>0</formula>
    </cfRule>
  </conditionalFormatting>
  <conditionalFormatting sqref="A5:G5">
    <cfRule type="cellIs" dxfId="3148" priority="23" operator="equal">
      <formula>0</formula>
    </cfRule>
  </conditionalFormatting>
  <conditionalFormatting sqref="A5:G5">
    <cfRule type="cellIs" dxfId="3147" priority="22" operator="equal">
      <formula>0</formula>
    </cfRule>
  </conditionalFormatting>
  <conditionalFormatting sqref="A1:A3">
    <cfRule type="cellIs" dxfId="3146" priority="21" operator="equal">
      <formula>0</formula>
    </cfRule>
  </conditionalFormatting>
  <conditionalFormatting sqref="A1">
    <cfRule type="expression" dxfId="3145" priority="20" stopIfTrue="1">
      <formula>$IA7&lt;$HZ$7</formula>
    </cfRule>
  </conditionalFormatting>
  <conditionalFormatting sqref="A2:A3">
    <cfRule type="expression" dxfId="3144" priority="19" stopIfTrue="1">
      <formula>$IA9&lt;$HZ$7</formula>
    </cfRule>
  </conditionalFormatting>
  <conditionalFormatting sqref="A2:A3">
    <cfRule type="cellIs" dxfId="3143" priority="18" operator="equal">
      <formula>0</formula>
    </cfRule>
  </conditionalFormatting>
  <conditionalFormatting sqref="A2:A3">
    <cfRule type="expression" dxfId="3142" priority="17" stopIfTrue="1">
      <formula>$IA9&lt;$HZ$7</formula>
    </cfRule>
  </conditionalFormatting>
  <conditionalFormatting sqref="E68:G70">
    <cfRule type="cellIs" dxfId="3141" priority="16" operator="equal">
      <formula>0</formula>
    </cfRule>
  </conditionalFormatting>
  <conditionalFormatting sqref="E68:F68">
    <cfRule type="cellIs" dxfId="3140" priority="15" operator="equal">
      <formula>0</formula>
    </cfRule>
  </conditionalFormatting>
  <conditionalFormatting sqref="E70:F70">
    <cfRule type="cellIs" dxfId="3139" priority="14" operator="equal">
      <formula>0</formula>
    </cfRule>
  </conditionalFormatting>
  <conditionalFormatting sqref="E68:G70">
    <cfRule type="cellIs" dxfId="3138" priority="13" operator="equal">
      <formula>0</formula>
    </cfRule>
  </conditionalFormatting>
  <conditionalFormatting sqref="E68:F68">
    <cfRule type="cellIs" dxfId="3137" priority="12" operator="equal">
      <formula>0</formula>
    </cfRule>
  </conditionalFormatting>
  <conditionalFormatting sqref="E70:F70">
    <cfRule type="cellIs" dxfId="3136" priority="11" operator="equal">
      <formula>0</formula>
    </cfRule>
  </conditionalFormatting>
  <conditionalFormatting sqref="E68:G70">
    <cfRule type="cellIs" dxfId="3135" priority="10" operator="equal">
      <formula>0</formula>
    </cfRule>
  </conditionalFormatting>
  <conditionalFormatting sqref="E68:F68">
    <cfRule type="cellIs" dxfId="3134" priority="9" operator="equal">
      <formula>0</formula>
    </cfRule>
  </conditionalFormatting>
  <conditionalFormatting sqref="E70:F70">
    <cfRule type="cellIs" dxfId="3133" priority="8" operator="equal">
      <formula>0</formula>
    </cfRule>
  </conditionalFormatting>
  <conditionalFormatting sqref="A6:G6">
    <cfRule type="cellIs" dxfId="3132" priority="7" operator="equal">
      <formula>0</formula>
    </cfRule>
  </conditionalFormatting>
  <conditionalFormatting sqref="A6">
    <cfRule type="expression" dxfId="3131" priority="6" stopIfTrue="1">
      <formula>$IT7&lt;$IS$7</formula>
    </cfRule>
  </conditionalFormatting>
  <conditionalFormatting sqref="A6">
    <cfRule type="expression" dxfId="3130" priority="5" stopIfTrue="1">
      <formula>$IT7&lt;$IS$7</formula>
    </cfRule>
  </conditionalFormatting>
  <conditionalFormatting sqref="A6:G6">
    <cfRule type="expression" dxfId="3129" priority="4" stopIfTrue="1">
      <formula>$IT9&lt;$IS$7</formula>
    </cfRule>
  </conditionalFormatting>
  <conditionalFormatting sqref="A6">
    <cfRule type="expression" dxfId="3128" priority="3" stopIfTrue="1">
      <formula>$IT7&lt;$IS$7</formula>
    </cfRule>
  </conditionalFormatting>
  <conditionalFormatting sqref="A6">
    <cfRule type="expression" dxfId="3127" priority="2" stopIfTrue="1">
      <formula>$IT7&lt;$IS$7</formula>
    </cfRule>
  </conditionalFormatting>
  <conditionalFormatting sqref="A6:G6">
    <cfRule type="expression" dxfId="3126" priority="1" stopIfTrue="1">
      <formula>$IT9&lt;$IS$7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F18" sqref="F18"/>
    </sheetView>
  </sheetViews>
  <sheetFormatPr defaultColWidth="0" defaultRowHeight="12.75" x14ac:dyDescent="0.2"/>
  <cols>
    <col min="1" max="1" width="40.85546875" style="3" customWidth="1"/>
    <col min="2" max="2" width="14.57031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341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342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33" t="s">
        <v>75</v>
      </c>
      <c r="B6" s="126" t="s">
        <v>146</v>
      </c>
      <c r="C6" s="115" t="s">
        <v>365</v>
      </c>
      <c r="D6" s="116">
        <v>0.13</v>
      </c>
      <c r="E6" s="116">
        <v>6.15</v>
      </c>
      <c r="F6" s="116">
        <v>0.17</v>
      </c>
      <c r="G6" s="130">
        <v>56.55</v>
      </c>
      <c r="HR6" s="12"/>
      <c r="HS6" s="6">
        <f>[1]основа!AM8</f>
        <v>42551</v>
      </c>
    </row>
    <row r="7" spans="1:227" ht="15" customHeight="1" x14ac:dyDescent="0.2">
      <c r="A7" s="133" t="s">
        <v>148</v>
      </c>
      <c r="B7" s="126">
        <v>25</v>
      </c>
      <c r="C7" s="124" t="s">
        <v>380</v>
      </c>
      <c r="D7" s="125">
        <v>6.5</v>
      </c>
      <c r="E7" s="125">
        <v>6.63</v>
      </c>
      <c r="F7" s="125">
        <v>0.88</v>
      </c>
      <c r="G7" s="125">
        <v>89.13</v>
      </c>
      <c r="HR7" s="12"/>
      <c r="HS7" s="6"/>
    </row>
    <row r="8" spans="1:227" ht="26.25" customHeight="1" x14ac:dyDescent="0.2">
      <c r="A8" s="134" t="s">
        <v>165</v>
      </c>
      <c r="B8" s="126" t="s">
        <v>359</v>
      </c>
      <c r="C8" s="124" t="s">
        <v>366</v>
      </c>
      <c r="D8" s="125">
        <v>16.45</v>
      </c>
      <c r="E8" s="125">
        <v>29.25</v>
      </c>
      <c r="F8" s="125">
        <v>3.1</v>
      </c>
      <c r="G8" s="125">
        <v>341.3</v>
      </c>
      <c r="HR8" s="12"/>
      <c r="HS8" s="6"/>
    </row>
    <row r="9" spans="1:227" ht="15" customHeight="1" x14ac:dyDescent="0.2">
      <c r="A9" s="166" t="s">
        <v>298</v>
      </c>
      <c r="B9" s="167" t="s">
        <v>153</v>
      </c>
      <c r="C9" s="168" t="s">
        <v>393</v>
      </c>
      <c r="D9" s="169">
        <v>6.4</v>
      </c>
      <c r="E9" s="169">
        <v>2.8</v>
      </c>
      <c r="F9" s="169">
        <v>29.2</v>
      </c>
      <c r="G9" s="170">
        <v>155.19999999999999</v>
      </c>
      <c r="HR9" s="12"/>
      <c r="HS9" s="6">
        <f>[1]основа!AM11</f>
        <v>42551</v>
      </c>
    </row>
    <row r="10" spans="1:227" ht="15" customHeight="1" x14ac:dyDescent="0.2">
      <c r="A10" s="133" t="s">
        <v>269</v>
      </c>
      <c r="B10" s="107">
        <v>100</v>
      </c>
      <c r="C10" s="89">
        <v>0</v>
      </c>
      <c r="D10" s="90">
        <v>7.5</v>
      </c>
      <c r="E10" s="90">
        <v>2.9</v>
      </c>
      <c r="F10" s="90">
        <v>51.4</v>
      </c>
      <c r="G10" s="125">
        <v>261.7</v>
      </c>
      <c r="HR10" s="12"/>
      <c r="HS10" s="6">
        <f>[1]основа!AM12</f>
        <v>42551</v>
      </c>
    </row>
    <row r="11" spans="1:227" ht="15" customHeight="1" x14ac:dyDescent="0.2">
      <c r="A11" s="18" t="s">
        <v>11</v>
      </c>
      <c r="B11" s="26"/>
      <c r="C11" s="27"/>
      <c r="D11" s="28">
        <f>D6+D7+D8+D9+D10</f>
        <v>36.979999999999997</v>
      </c>
      <c r="E11" s="28">
        <f t="shared" ref="E11:G11" si="0">E6+E7+E8+E9+E10</f>
        <v>47.73</v>
      </c>
      <c r="F11" s="28">
        <f t="shared" si="0"/>
        <v>84.75</v>
      </c>
      <c r="G11" s="28">
        <f t="shared" si="0"/>
        <v>903.88000000000011</v>
      </c>
      <c r="HR11" s="12"/>
      <c r="HS11" s="6">
        <f>[1]основа!AM15</f>
        <v>42551</v>
      </c>
    </row>
    <row r="12" spans="1:227" ht="15" customHeight="1" x14ac:dyDescent="0.2">
      <c r="A12" s="18"/>
      <c r="B12" s="26"/>
      <c r="C12" s="27"/>
      <c r="D12" s="28"/>
      <c r="E12" s="28"/>
      <c r="F12" s="28"/>
      <c r="G12" s="28"/>
      <c r="HR12" s="12"/>
      <c r="HS12" s="6">
        <f>[1]основа!AM22</f>
        <v>42551</v>
      </c>
    </row>
    <row r="13" spans="1:227" ht="15" customHeight="1" x14ac:dyDescent="0.2">
      <c r="A13" s="18" t="s">
        <v>14</v>
      </c>
      <c r="B13" s="26"/>
      <c r="C13" s="27"/>
      <c r="D13" s="30"/>
      <c r="E13" s="30"/>
      <c r="F13" s="30"/>
      <c r="G13" s="30"/>
      <c r="HR13" s="12"/>
      <c r="HS13" s="6">
        <f>[1]основа!AM23</f>
        <v>42551</v>
      </c>
    </row>
    <row r="14" spans="1:227" ht="15" customHeight="1" x14ac:dyDescent="0.2">
      <c r="A14" s="133" t="s">
        <v>332</v>
      </c>
      <c r="B14" s="172">
        <v>100</v>
      </c>
      <c r="C14" s="127" t="s">
        <v>389</v>
      </c>
      <c r="D14" s="130">
        <v>0.88</v>
      </c>
      <c r="E14" s="130">
        <v>48.9</v>
      </c>
      <c r="F14" s="130">
        <v>36.54</v>
      </c>
      <c r="G14" s="130">
        <v>62.2</v>
      </c>
      <c r="HR14" s="12"/>
      <c r="HS14" s="6">
        <f>[1]основа!AM24</f>
        <v>42551</v>
      </c>
    </row>
    <row r="15" spans="1:227" ht="27" customHeight="1" x14ac:dyDescent="0.2">
      <c r="A15" s="134" t="s">
        <v>421</v>
      </c>
      <c r="B15" s="172" t="s">
        <v>528</v>
      </c>
      <c r="C15" s="124" t="s">
        <v>390</v>
      </c>
      <c r="D15" s="125">
        <v>6.3</v>
      </c>
      <c r="E15" s="125">
        <v>10.62</v>
      </c>
      <c r="F15" s="125">
        <v>20.2</v>
      </c>
      <c r="G15" s="125">
        <v>203</v>
      </c>
      <c r="HR15" s="12"/>
      <c r="HS15" s="6">
        <f>[1]основа!AM25</f>
        <v>42551</v>
      </c>
    </row>
    <row r="16" spans="1:227" ht="15" customHeight="1" x14ac:dyDescent="0.2">
      <c r="A16" s="133" t="s">
        <v>339</v>
      </c>
      <c r="B16" s="126" t="s">
        <v>285</v>
      </c>
      <c r="C16" s="127" t="s">
        <v>472</v>
      </c>
      <c r="D16" s="130">
        <v>18.96</v>
      </c>
      <c r="E16" s="130">
        <v>23.35</v>
      </c>
      <c r="F16" s="130">
        <v>31.69</v>
      </c>
      <c r="G16" s="130">
        <v>412.83</v>
      </c>
      <c r="H16" s="109"/>
      <c r="HR16" s="12"/>
      <c r="HS16" s="6">
        <f>[1]основа!AM26</f>
        <v>42551</v>
      </c>
    </row>
    <row r="17" spans="1:227" ht="15" customHeight="1" x14ac:dyDescent="0.2">
      <c r="A17" s="133" t="s">
        <v>473</v>
      </c>
      <c r="B17" s="126">
        <v>200</v>
      </c>
      <c r="C17" s="127" t="s">
        <v>474</v>
      </c>
      <c r="D17" s="130">
        <v>0.14000000000000001</v>
      </c>
      <c r="E17" s="130"/>
      <c r="F17" s="130">
        <v>25.17</v>
      </c>
      <c r="G17" s="130">
        <v>101.21</v>
      </c>
      <c r="HR17" s="12"/>
      <c r="HS17" s="6">
        <f>[1]основа!AM28</f>
        <v>42551</v>
      </c>
    </row>
    <row r="18" spans="1:227" ht="15" customHeight="1" x14ac:dyDescent="0.2">
      <c r="A18" s="133" t="s">
        <v>72</v>
      </c>
      <c r="B18" s="126">
        <v>60</v>
      </c>
      <c r="C18" s="115"/>
      <c r="D18" s="90">
        <v>3.66</v>
      </c>
      <c r="E18" s="90">
        <v>0.72</v>
      </c>
      <c r="F18" s="90">
        <v>23.94</v>
      </c>
      <c r="G18" s="125">
        <v>116.88</v>
      </c>
      <c r="HR18" s="12"/>
      <c r="HS18" s="6">
        <f>[1]основа!AM29</f>
        <v>42551</v>
      </c>
    </row>
    <row r="19" spans="1:227" ht="15" customHeight="1" x14ac:dyDescent="0.2">
      <c r="A19" s="133" t="s">
        <v>73</v>
      </c>
      <c r="B19" s="126">
        <v>70</v>
      </c>
      <c r="C19" s="89"/>
      <c r="D19" s="90">
        <v>5.32</v>
      </c>
      <c r="E19" s="90">
        <v>0.56000000000000005</v>
      </c>
      <c r="F19" s="90">
        <v>34.44</v>
      </c>
      <c r="G19" s="125">
        <v>164.1</v>
      </c>
      <c r="HR19" s="12"/>
      <c r="HS19" s="6"/>
    </row>
    <row r="20" spans="1:227" ht="15" customHeight="1" x14ac:dyDescent="0.2">
      <c r="A20" s="18" t="s">
        <v>15</v>
      </c>
      <c r="B20" s="26"/>
      <c r="C20" s="27"/>
      <c r="D20" s="28">
        <f>D14+D15+D16+D17+D18+D19</f>
        <v>35.260000000000005</v>
      </c>
      <c r="E20" s="28">
        <f t="shared" ref="E20:G20" si="1">E14+E15+E16+E17+E18+E19</f>
        <v>84.15</v>
      </c>
      <c r="F20" s="28">
        <f t="shared" si="1"/>
        <v>171.98</v>
      </c>
      <c r="G20" s="28">
        <f t="shared" si="1"/>
        <v>1060.22</v>
      </c>
      <c r="HR20" s="12"/>
      <c r="HS20" s="6">
        <f>[1]основа!AM32</f>
        <v>42551</v>
      </c>
    </row>
    <row r="21" spans="1:227" ht="15" customHeight="1" x14ac:dyDescent="0.2">
      <c r="A21" s="18"/>
      <c r="B21" s="26"/>
      <c r="C21" s="27"/>
      <c r="D21" s="28"/>
      <c r="E21" s="28"/>
      <c r="F21" s="28"/>
      <c r="G21" s="28"/>
      <c r="HR21" s="12"/>
      <c r="HS21" s="6">
        <f>[1]основа!AM33</f>
        <v>42551</v>
      </c>
    </row>
    <row r="22" spans="1:227" ht="15" customHeight="1" x14ac:dyDescent="0.2">
      <c r="A22" s="18" t="s">
        <v>16</v>
      </c>
      <c r="B22" s="26"/>
      <c r="C22" s="27"/>
      <c r="D22" s="30"/>
      <c r="E22" s="30"/>
      <c r="F22" s="30"/>
      <c r="G22" s="30"/>
      <c r="HR22" s="12"/>
      <c r="HS22" s="6">
        <f>[1]основа!AM34</f>
        <v>42551</v>
      </c>
    </row>
    <row r="23" spans="1:227" ht="15" customHeight="1" x14ac:dyDescent="0.2">
      <c r="A23" s="133" t="s">
        <v>168</v>
      </c>
      <c r="B23" s="126" t="s">
        <v>153</v>
      </c>
      <c r="C23" s="124" t="s">
        <v>371</v>
      </c>
      <c r="D23" s="125">
        <v>1</v>
      </c>
      <c r="E23" s="125"/>
      <c r="F23" s="125">
        <v>20.2</v>
      </c>
      <c r="G23" s="125">
        <v>84.8</v>
      </c>
      <c r="HR23" s="12"/>
      <c r="HS23" s="6">
        <f>[1]основа!AM36</f>
        <v>42551</v>
      </c>
    </row>
    <row r="24" spans="1:227" ht="15" customHeight="1" x14ac:dyDescent="0.2">
      <c r="A24" s="133" t="s">
        <v>423</v>
      </c>
      <c r="B24" s="126">
        <v>230</v>
      </c>
      <c r="C24" s="89">
        <v>0</v>
      </c>
      <c r="D24" s="90">
        <v>0.92</v>
      </c>
      <c r="E24" s="90">
        <v>0.69</v>
      </c>
      <c r="F24" s="90">
        <v>23.69</v>
      </c>
      <c r="G24" s="125">
        <v>108.1</v>
      </c>
      <c r="HR24" s="12"/>
      <c r="HS24" s="6">
        <f>[1]основа!AM37</f>
        <v>42551</v>
      </c>
    </row>
    <row r="25" spans="1:227" ht="15" customHeight="1" x14ac:dyDescent="0.2">
      <c r="A25" s="18" t="s">
        <v>17</v>
      </c>
      <c r="B25" s="26"/>
      <c r="C25" s="27"/>
      <c r="D25" s="28">
        <f>D23+D24</f>
        <v>1.92</v>
      </c>
      <c r="E25" s="28">
        <f>E23+E24</f>
        <v>0.69</v>
      </c>
      <c r="F25" s="28">
        <f>F23+F24</f>
        <v>43.89</v>
      </c>
      <c r="G25" s="28">
        <f>G23+G24</f>
        <v>192.89999999999998</v>
      </c>
      <c r="HR25" s="12"/>
      <c r="HS25" s="6">
        <f>[1]основа!AM40</f>
        <v>42551</v>
      </c>
    </row>
    <row r="26" spans="1:227" ht="15" customHeight="1" x14ac:dyDescent="0.2">
      <c r="A26" s="18"/>
      <c r="B26" s="26"/>
      <c r="C26" s="27"/>
      <c r="D26" s="28"/>
      <c r="E26" s="28"/>
      <c r="F26" s="28"/>
      <c r="G26" s="28"/>
      <c r="HR26" s="12"/>
      <c r="HS26" s="6">
        <f>[1]основа!AM41</f>
        <v>42551</v>
      </c>
    </row>
    <row r="27" spans="1:227" ht="15" customHeight="1" x14ac:dyDescent="0.2">
      <c r="A27" s="18" t="s">
        <v>18</v>
      </c>
      <c r="B27" s="26"/>
      <c r="C27" s="27"/>
      <c r="D27" s="30"/>
      <c r="E27" s="30"/>
      <c r="F27" s="30"/>
      <c r="G27" s="30"/>
      <c r="HR27" s="12"/>
      <c r="HS27" s="6">
        <f>[1]основа!AM42</f>
        <v>42551</v>
      </c>
    </row>
    <row r="28" spans="1:227" ht="15" customHeight="1" x14ac:dyDescent="0.2">
      <c r="A28" s="133" t="s">
        <v>280</v>
      </c>
      <c r="B28" s="172">
        <v>100</v>
      </c>
      <c r="C28" s="124" t="s">
        <v>384</v>
      </c>
      <c r="D28" s="125">
        <v>0.55000000000000004</v>
      </c>
      <c r="E28" s="125">
        <v>3.04</v>
      </c>
      <c r="F28" s="125">
        <v>5.6</v>
      </c>
      <c r="G28" s="125">
        <v>52</v>
      </c>
      <c r="HR28" s="12"/>
      <c r="HS28" s="6">
        <f>[1]основа!AM43</f>
        <v>42551</v>
      </c>
    </row>
    <row r="29" spans="1:227" ht="18.75" customHeight="1" x14ac:dyDescent="0.2">
      <c r="A29" s="133" t="s">
        <v>531</v>
      </c>
      <c r="B29" s="126" t="s">
        <v>346</v>
      </c>
      <c r="C29" s="124" t="s">
        <v>401</v>
      </c>
      <c r="D29" s="125">
        <v>0.72</v>
      </c>
      <c r="E29" s="125">
        <v>12.07</v>
      </c>
      <c r="F29" s="125">
        <v>3.96</v>
      </c>
      <c r="G29" s="125">
        <v>127.29</v>
      </c>
      <c r="H29" s="109"/>
      <c r="HR29" s="12"/>
      <c r="HS29" s="6">
        <f>[1]основа!AM44</f>
        <v>42551</v>
      </c>
    </row>
    <row r="30" spans="1:227" ht="15" customHeight="1" x14ac:dyDescent="0.2">
      <c r="A30" s="133" t="s">
        <v>219</v>
      </c>
      <c r="B30" s="172">
        <v>200</v>
      </c>
      <c r="C30" s="124" t="s">
        <v>467</v>
      </c>
      <c r="D30" s="125">
        <v>6.1</v>
      </c>
      <c r="E30" s="125">
        <v>8.9600000000000009</v>
      </c>
      <c r="F30" s="125">
        <v>61.14</v>
      </c>
      <c r="G30" s="125">
        <v>349.5</v>
      </c>
      <c r="HR30" s="12"/>
      <c r="HS30" s="6">
        <f>[1]основа!AM45</f>
        <v>42551</v>
      </c>
    </row>
    <row r="31" spans="1:227" ht="15" customHeight="1" x14ac:dyDescent="0.2">
      <c r="A31" s="88" t="s">
        <v>356</v>
      </c>
      <c r="B31" s="22" t="s">
        <v>153</v>
      </c>
      <c r="C31" s="115" t="s">
        <v>378</v>
      </c>
      <c r="D31" s="116">
        <v>0.7</v>
      </c>
      <c r="E31" s="116">
        <v>0.09</v>
      </c>
      <c r="F31" s="116">
        <v>32</v>
      </c>
      <c r="G31" s="130">
        <v>132.80000000000001</v>
      </c>
      <c r="HR31" s="12"/>
      <c r="HS31" s="6">
        <f>[1]основа!AM46</f>
        <v>42551</v>
      </c>
    </row>
    <row r="32" spans="1:227" ht="15" customHeight="1" x14ac:dyDescent="0.2">
      <c r="A32" s="133" t="s">
        <v>73</v>
      </c>
      <c r="B32" s="126">
        <v>55</v>
      </c>
      <c r="C32" s="89"/>
      <c r="D32" s="90">
        <v>4.1900000000000004</v>
      </c>
      <c r="E32" s="90">
        <v>0.44</v>
      </c>
      <c r="F32" s="90">
        <v>27.06</v>
      </c>
      <c r="G32" s="125">
        <v>128.9</v>
      </c>
      <c r="HR32" s="12"/>
      <c r="HS32" s="6">
        <f>[1]основа!AM47</f>
        <v>42551</v>
      </c>
    </row>
    <row r="33" spans="1:227" ht="15" customHeight="1" x14ac:dyDescent="0.2">
      <c r="A33" s="133" t="s">
        <v>72</v>
      </c>
      <c r="B33" s="107">
        <v>70</v>
      </c>
      <c r="C33" s="115"/>
      <c r="D33" s="90">
        <v>4.2699999999999996</v>
      </c>
      <c r="E33" s="90">
        <v>0.84</v>
      </c>
      <c r="F33" s="90">
        <v>27.93</v>
      </c>
      <c r="G33" s="125">
        <v>136.36000000000001</v>
      </c>
      <c r="HR33" s="12"/>
      <c r="HS33" s="6"/>
    </row>
    <row r="34" spans="1:227" ht="15" customHeight="1" x14ac:dyDescent="0.2">
      <c r="A34" s="18" t="s">
        <v>19</v>
      </c>
      <c r="B34" s="26"/>
      <c r="C34" s="27"/>
      <c r="D34" s="28">
        <f>D28+D29+D30+D31+D32+D33</f>
        <v>16.529999999999998</v>
      </c>
      <c r="E34" s="28">
        <f t="shared" ref="E34:G34" si="2">E28+E29+E30+E31+E32+E33</f>
        <v>25.44</v>
      </c>
      <c r="F34" s="28">
        <f t="shared" si="2"/>
        <v>157.69</v>
      </c>
      <c r="G34" s="28">
        <f t="shared" si="2"/>
        <v>926.84999999999991</v>
      </c>
      <c r="HR34" s="12"/>
      <c r="HS34" s="6">
        <f>[1]основа!AM50</f>
        <v>42551</v>
      </c>
    </row>
    <row r="35" spans="1:227" ht="15" customHeight="1" x14ac:dyDescent="0.2">
      <c r="A35" s="18"/>
      <c r="B35" s="26"/>
      <c r="C35" s="27"/>
      <c r="D35" s="30"/>
      <c r="E35" s="28"/>
      <c r="F35" s="30"/>
      <c r="G35" s="30"/>
      <c r="HR35" s="12"/>
      <c r="HS35" s="6">
        <f>[1]основа!AM51</f>
        <v>42551</v>
      </c>
    </row>
    <row r="36" spans="1:227" ht="15" customHeight="1" x14ac:dyDescent="0.2">
      <c r="A36" s="18" t="s">
        <v>20</v>
      </c>
      <c r="B36" s="26"/>
      <c r="C36" s="27"/>
      <c r="D36" s="30"/>
      <c r="E36" s="30"/>
      <c r="F36" s="30"/>
      <c r="G36" s="30"/>
      <c r="HR36" s="12"/>
      <c r="HS36" s="6">
        <f>[1]основа!AM52</f>
        <v>42551</v>
      </c>
    </row>
    <row r="37" spans="1:227" ht="15" customHeight="1" x14ac:dyDescent="0.2">
      <c r="A37" s="133" t="s">
        <v>361</v>
      </c>
      <c r="B37" s="126">
        <v>90</v>
      </c>
      <c r="C37" s="127"/>
      <c r="D37" s="130">
        <v>5.56</v>
      </c>
      <c r="E37" s="130">
        <v>6.61</v>
      </c>
      <c r="F37" s="130">
        <v>39</v>
      </c>
      <c r="G37" s="130">
        <v>238.4</v>
      </c>
      <c r="HR37" s="12"/>
      <c r="HS37" s="6">
        <f>[1]основа!AM53</f>
        <v>42551</v>
      </c>
    </row>
    <row r="38" spans="1:227" ht="15" customHeight="1" x14ac:dyDescent="0.2">
      <c r="A38" s="133" t="s">
        <v>351</v>
      </c>
      <c r="B38" s="126">
        <v>200</v>
      </c>
      <c r="C38" s="124" t="s">
        <v>373</v>
      </c>
      <c r="D38" s="125">
        <v>5.8</v>
      </c>
      <c r="E38" s="125">
        <v>5</v>
      </c>
      <c r="F38" s="125">
        <v>8</v>
      </c>
      <c r="G38" s="125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11.36</v>
      </c>
      <c r="E39" s="28">
        <f>E37+E38</f>
        <v>11.61</v>
      </c>
      <c r="F39" s="28">
        <f>F37+F38</f>
        <v>47</v>
      </c>
      <c r="G39" s="28">
        <f>G37+G38</f>
        <v>338.4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D11+D20+D25+D34+D39</f>
        <v>102.05000000000001</v>
      </c>
      <c r="E41" s="28">
        <f t="shared" ref="E41:G41" si="3">E11+E20+E25+E34+E39</f>
        <v>169.62</v>
      </c>
      <c r="F41" s="28">
        <f t="shared" si="3"/>
        <v>505.31</v>
      </c>
      <c r="G41" s="28">
        <f t="shared" si="3"/>
        <v>3422.25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6"/>
      <c r="G44" s="187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A1:G5 B20:B30 A20:A24 A7:B8 A14:B14 A25:G27 A37:B38 A30:B31 A16:B19 A23:B24 A11:G13 A20:G22 A34:G36 A39:G49 A32:A33 B11:B18 A10">
    <cfRule type="cellIs" dxfId="560" priority="631" operator="equal">
      <formula>0</formula>
    </cfRule>
  </conditionalFormatting>
  <conditionalFormatting sqref="A44:A46">
    <cfRule type="cellIs" dxfId="559" priority="627" operator="equal">
      <formula>0</formula>
    </cfRule>
  </conditionalFormatting>
  <conditionalFormatting sqref="B15 B28:B29 A7:B8 A14:B14 A37:B38 A30:B31 A16:B19 A23:B24 A25:G27 A11:G13 A20:G22 A34:G36 A32:A33 A10">
    <cfRule type="cellIs" dxfId="558" priority="626" stopIfTrue="1" operator="equal">
      <formula>0</formula>
    </cfRule>
  </conditionalFormatting>
  <conditionalFormatting sqref="E34:G34">
    <cfRule type="cellIs" dxfId="557" priority="621" stopIfTrue="1" operator="equal">
      <formula>0</formula>
    </cfRule>
  </conditionalFormatting>
  <conditionalFormatting sqref="A15 C23:G23 A29 C37:G37 C29:G29">
    <cfRule type="expression" dxfId="556" priority="620" stopIfTrue="1">
      <formula>$IK16&lt;$IJ$1</formula>
    </cfRule>
  </conditionalFormatting>
  <conditionalFormatting sqref="B15 B28:B29 E34:G34">
    <cfRule type="cellIs" dxfId="555" priority="618" stopIfTrue="1" operator="equal">
      <formula>0</formula>
    </cfRule>
  </conditionalFormatting>
  <conditionalFormatting sqref="E34:G34">
    <cfRule type="cellIs" dxfId="554" priority="613" stopIfTrue="1" operator="equal">
      <formula>0</formula>
    </cfRule>
  </conditionalFormatting>
  <conditionalFormatting sqref="B15 B28:B29 E34:G34">
    <cfRule type="cellIs" dxfId="553" priority="599" stopIfTrue="1" operator="equal">
      <formula>0</formula>
    </cfRule>
  </conditionalFormatting>
  <conditionalFormatting sqref="E34:G34">
    <cfRule type="cellIs" dxfId="552" priority="591" stopIfTrue="1" operator="equal">
      <formula>0</formula>
    </cfRule>
  </conditionalFormatting>
  <conditionalFormatting sqref="B15 B28:B29 E34:G34">
    <cfRule type="cellIs" dxfId="551" priority="566" stopIfTrue="1" operator="equal">
      <formula>0</formula>
    </cfRule>
  </conditionalFormatting>
  <conditionalFormatting sqref="E34:G34">
    <cfRule type="cellIs" dxfId="550" priority="558" stopIfTrue="1" operator="equal">
      <formula>0</formula>
    </cfRule>
  </conditionalFormatting>
  <conditionalFormatting sqref="B15 B28:B29 E34:G34 G41">
    <cfRule type="cellIs" dxfId="549" priority="556" operator="equal">
      <formula>0</formula>
    </cfRule>
  </conditionalFormatting>
  <conditionalFormatting sqref="B15 B28:B29 E34:G34">
    <cfRule type="cellIs" dxfId="548" priority="554" stopIfTrue="1" operator="equal">
      <formula>0</formula>
    </cfRule>
  </conditionalFormatting>
  <conditionalFormatting sqref="E34:G34">
    <cfRule type="cellIs" dxfId="547" priority="549" stopIfTrue="1" operator="equal">
      <formula>0</formula>
    </cfRule>
  </conditionalFormatting>
  <conditionalFormatting sqref="B15 B28:B29 E34:G34">
    <cfRule type="cellIs" dxfId="546" priority="542" stopIfTrue="1" operator="equal">
      <formula>0</formula>
    </cfRule>
  </conditionalFormatting>
  <conditionalFormatting sqref="E34:G34">
    <cfRule type="cellIs" dxfId="545" priority="537" stopIfTrue="1" operator="equal">
      <formula>0</formula>
    </cfRule>
  </conditionalFormatting>
  <conditionalFormatting sqref="B15 B28:B29 E34:G34">
    <cfRule type="cellIs" dxfId="544" priority="529" stopIfTrue="1" operator="equal">
      <formula>0</formula>
    </cfRule>
  </conditionalFormatting>
  <conditionalFormatting sqref="E34:G34">
    <cfRule type="cellIs" dxfId="543" priority="524" stopIfTrue="1" operator="equal">
      <formula>0</formula>
    </cfRule>
  </conditionalFormatting>
  <conditionalFormatting sqref="E44:G46">
    <cfRule type="cellIs" dxfId="542" priority="505" operator="equal">
      <formula>0</formula>
    </cfRule>
  </conditionalFormatting>
  <conditionalFormatting sqref="E44:F44">
    <cfRule type="cellIs" dxfId="541" priority="504" operator="equal">
      <formula>0</formula>
    </cfRule>
  </conditionalFormatting>
  <conditionalFormatting sqref="E46:F46">
    <cfRule type="cellIs" dxfId="540" priority="503" operator="equal">
      <formula>0</formula>
    </cfRule>
  </conditionalFormatting>
  <conditionalFormatting sqref="E44:G46">
    <cfRule type="cellIs" dxfId="539" priority="502" operator="equal">
      <formula>0</formula>
    </cfRule>
  </conditionalFormatting>
  <conditionalFormatting sqref="E44:F44">
    <cfRule type="cellIs" dxfId="538" priority="501" operator="equal">
      <formula>0</formula>
    </cfRule>
  </conditionalFormatting>
  <conditionalFormatting sqref="E46:F46">
    <cfRule type="cellIs" dxfId="537" priority="500" operator="equal">
      <formula>0</formula>
    </cfRule>
  </conditionalFormatting>
  <conditionalFormatting sqref="E44:G46">
    <cfRule type="cellIs" dxfId="536" priority="499" operator="equal">
      <formula>0</formula>
    </cfRule>
  </conditionalFormatting>
  <conditionalFormatting sqref="E44:F44">
    <cfRule type="cellIs" dxfId="535" priority="498" operator="equal">
      <formula>0</formula>
    </cfRule>
  </conditionalFormatting>
  <conditionalFormatting sqref="E46:F46">
    <cfRule type="cellIs" dxfId="534" priority="497" operator="equal">
      <formula>0</formula>
    </cfRule>
  </conditionalFormatting>
  <conditionalFormatting sqref="A1">
    <cfRule type="cellIs" dxfId="533" priority="495" operator="equal">
      <formula>0</formula>
    </cfRule>
  </conditionalFormatting>
  <conditionalFormatting sqref="A1">
    <cfRule type="cellIs" dxfId="532" priority="490" operator="equal">
      <formula>0</formula>
    </cfRule>
  </conditionalFormatting>
  <conditionalFormatting sqref="A15">
    <cfRule type="cellIs" dxfId="531" priority="474" operator="equal">
      <formula>0</formula>
    </cfRule>
  </conditionalFormatting>
  <conditionalFormatting sqref="A15">
    <cfRule type="cellIs" dxfId="530" priority="473" stopIfTrue="1" operator="equal">
      <formula>0</formula>
    </cfRule>
  </conditionalFormatting>
  <conditionalFormatting sqref="A15">
    <cfRule type="cellIs" dxfId="529" priority="471" operator="equal">
      <formula>0</formula>
    </cfRule>
  </conditionalFormatting>
  <conditionalFormatting sqref="A15">
    <cfRule type="cellIs" dxfId="528" priority="470" stopIfTrue="1" operator="equal">
      <formula>0</formula>
    </cfRule>
  </conditionalFormatting>
  <conditionalFormatting sqref="A15">
    <cfRule type="cellIs" dxfId="527" priority="468" stopIfTrue="1" operator="equal">
      <formula>0</formula>
    </cfRule>
  </conditionalFormatting>
  <conditionalFormatting sqref="A15">
    <cfRule type="cellIs" dxfId="526" priority="466" stopIfTrue="1" operator="equal">
      <formula>0</formula>
    </cfRule>
  </conditionalFormatting>
  <conditionalFormatting sqref="A28">
    <cfRule type="cellIs" dxfId="525" priority="461" operator="equal">
      <formula>0</formula>
    </cfRule>
  </conditionalFormatting>
  <conditionalFormatting sqref="A28">
    <cfRule type="cellIs" dxfId="524" priority="460" stopIfTrue="1" operator="equal">
      <formula>0</formula>
    </cfRule>
  </conditionalFormatting>
  <conditionalFormatting sqref="A28">
    <cfRule type="cellIs" dxfId="523" priority="458" stopIfTrue="1" operator="equal">
      <formula>0</formula>
    </cfRule>
  </conditionalFormatting>
  <conditionalFormatting sqref="A28">
    <cfRule type="cellIs" dxfId="522" priority="456" stopIfTrue="1" operator="equal">
      <formula>0</formula>
    </cfRule>
  </conditionalFormatting>
  <conditionalFormatting sqref="A28">
    <cfRule type="cellIs" dxfId="521" priority="454" stopIfTrue="1" operator="equal">
      <formula>0</formula>
    </cfRule>
  </conditionalFormatting>
  <conditionalFormatting sqref="A28">
    <cfRule type="cellIs" dxfId="520" priority="452" operator="equal">
      <formula>0</formula>
    </cfRule>
  </conditionalFormatting>
  <conditionalFormatting sqref="A28">
    <cfRule type="cellIs" dxfId="519" priority="451" stopIfTrue="1" operator="equal">
      <formula>0</formula>
    </cfRule>
  </conditionalFormatting>
  <conditionalFormatting sqref="A28">
    <cfRule type="cellIs" dxfId="518" priority="449" stopIfTrue="1" operator="equal">
      <formula>0</formula>
    </cfRule>
  </conditionalFormatting>
  <conditionalFormatting sqref="A28">
    <cfRule type="cellIs" dxfId="517" priority="447" stopIfTrue="1" operator="equal">
      <formula>0</formula>
    </cfRule>
  </conditionalFormatting>
  <conditionalFormatting sqref="A29">
    <cfRule type="cellIs" dxfId="516" priority="428" stopIfTrue="1" operator="equal">
      <formula>0</formula>
    </cfRule>
  </conditionalFormatting>
  <conditionalFormatting sqref="A7:B7">
    <cfRule type="expression" dxfId="515" priority="1731" stopIfTrue="1">
      <formula>#REF!&lt;#REF!</formula>
    </cfRule>
  </conditionalFormatting>
  <conditionalFormatting sqref="A29">
    <cfRule type="cellIs" dxfId="514" priority="429" operator="equal">
      <formula>0</formula>
    </cfRule>
  </conditionalFormatting>
  <conditionalFormatting sqref="A29">
    <cfRule type="cellIs" dxfId="513" priority="426" stopIfTrue="1" operator="equal">
      <formula>0</formula>
    </cfRule>
  </conditionalFormatting>
  <conditionalFormatting sqref="A29">
    <cfRule type="cellIs" dxfId="512" priority="425" stopIfTrue="1" operator="equal">
      <formula>0</formula>
    </cfRule>
  </conditionalFormatting>
  <conditionalFormatting sqref="A29">
    <cfRule type="cellIs" dxfId="511" priority="424" stopIfTrue="1" operator="equal">
      <formula>0</formula>
    </cfRule>
  </conditionalFormatting>
  <conditionalFormatting sqref="A29">
    <cfRule type="cellIs" dxfId="510" priority="423" operator="equal">
      <formula>0</formula>
    </cfRule>
  </conditionalFormatting>
  <conditionalFormatting sqref="A29">
    <cfRule type="cellIs" dxfId="509" priority="422" stopIfTrue="1" operator="equal">
      <formula>0</formula>
    </cfRule>
  </conditionalFormatting>
  <conditionalFormatting sqref="A29">
    <cfRule type="cellIs" dxfId="508" priority="421" stopIfTrue="1" operator="equal">
      <formula>0</formula>
    </cfRule>
  </conditionalFormatting>
  <conditionalFormatting sqref="A29">
    <cfRule type="cellIs" dxfId="507" priority="420" stopIfTrue="1" operator="equal">
      <formula>0</formula>
    </cfRule>
  </conditionalFormatting>
  <conditionalFormatting sqref="C29">
    <cfRule type="cellIs" dxfId="506" priority="419" operator="equal">
      <formula>0</formula>
    </cfRule>
  </conditionalFormatting>
  <conditionalFormatting sqref="C29">
    <cfRule type="cellIs" dxfId="505" priority="418" stopIfTrue="1" operator="equal">
      <formula>0</formula>
    </cfRule>
  </conditionalFormatting>
  <conditionalFormatting sqref="C29">
    <cfRule type="cellIs" dxfId="504" priority="416" stopIfTrue="1" operator="equal">
      <formula>0</formula>
    </cfRule>
  </conditionalFormatting>
  <conditionalFormatting sqref="C29">
    <cfRule type="cellIs" dxfId="503" priority="415" stopIfTrue="1" operator="equal">
      <formula>0</formula>
    </cfRule>
  </conditionalFormatting>
  <conditionalFormatting sqref="C29">
    <cfRule type="cellIs" dxfId="502" priority="414" stopIfTrue="1" operator="equal">
      <formula>0</formula>
    </cfRule>
  </conditionalFormatting>
  <conditionalFormatting sqref="C29">
    <cfRule type="cellIs" dxfId="501" priority="413" operator="equal">
      <formula>0</formula>
    </cfRule>
  </conditionalFormatting>
  <conditionalFormatting sqref="C29">
    <cfRule type="cellIs" dxfId="500" priority="412" stopIfTrue="1" operator="equal">
      <formula>0</formula>
    </cfRule>
  </conditionalFormatting>
  <conditionalFormatting sqref="C29">
    <cfRule type="cellIs" dxfId="499" priority="411" stopIfTrue="1" operator="equal">
      <formula>0</formula>
    </cfRule>
  </conditionalFormatting>
  <conditionalFormatting sqref="C29">
    <cfRule type="cellIs" dxfId="498" priority="410" stopIfTrue="1" operator="equal">
      <formula>0</formula>
    </cfRule>
  </conditionalFormatting>
  <conditionalFormatting sqref="D29">
    <cfRule type="cellIs" dxfId="497" priority="409" operator="equal">
      <formula>0</formula>
    </cfRule>
  </conditionalFormatting>
  <conditionalFormatting sqref="D29">
    <cfRule type="cellIs" dxfId="496" priority="408" stopIfTrue="1" operator="equal">
      <formula>0</formula>
    </cfRule>
  </conditionalFormatting>
  <conditionalFormatting sqref="D29">
    <cfRule type="cellIs" dxfId="495" priority="406" stopIfTrue="1" operator="equal">
      <formula>0</formula>
    </cfRule>
  </conditionalFormatting>
  <conditionalFormatting sqref="D29">
    <cfRule type="cellIs" dxfId="494" priority="405" stopIfTrue="1" operator="equal">
      <formula>0</formula>
    </cfRule>
  </conditionalFormatting>
  <conditionalFormatting sqref="D29">
    <cfRule type="cellIs" dxfId="493" priority="404" stopIfTrue="1" operator="equal">
      <formula>0</formula>
    </cfRule>
  </conditionalFormatting>
  <conditionalFormatting sqref="D29">
    <cfRule type="cellIs" dxfId="492" priority="403" operator="equal">
      <formula>0</formula>
    </cfRule>
  </conditionalFormatting>
  <conditionalFormatting sqref="D29">
    <cfRule type="cellIs" dxfId="491" priority="402" stopIfTrue="1" operator="equal">
      <formula>0</formula>
    </cfRule>
  </conditionalFormatting>
  <conditionalFormatting sqref="D29">
    <cfRule type="cellIs" dxfId="490" priority="401" stopIfTrue="1" operator="equal">
      <formula>0</formula>
    </cfRule>
  </conditionalFormatting>
  <conditionalFormatting sqref="D29">
    <cfRule type="cellIs" dxfId="489" priority="400" stopIfTrue="1" operator="equal">
      <formula>0</formula>
    </cfRule>
  </conditionalFormatting>
  <conditionalFormatting sqref="E29">
    <cfRule type="cellIs" dxfId="488" priority="399" operator="equal">
      <formula>0</formula>
    </cfRule>
  </conditionalFormatting>
  <conditionalFormatting sqref="E29">
    <cfRule type="cellIs" dxfId="487" priority="398" stopIfTrue="1" operator="equal">
      <formula>0</formula>
    </cfRule>
  </conditionalFormatting>
  <conditionalFormatting sqref="E29">
    <cfRule type="cellIs" dxfId="486" priority="396" stopIfTrue="1" operator="equal">
      <formula>0</formula>
    </cfRule>
  </conditionalFormatting>
  <conditionalFormatting sqref="E29">
    <cfRule type="cellIs" dxfId="485" priority="395" stopIfTrue="1" operator="equal">
      <formula>0</formula>
    </cfRule>
  </conditionalFormatting>
  <conditionalFormatting sqref="E29">
    <cfRule type="cellIs" dxfId="484" priority="394" stopIfTrue="1" operator="equal">
      <formula>0</formula>
    </cfRule>
  </conditionalFormatting>
  <conditionalFormatting sqref="E29">
    <cfRule type="cellIs" dxfId="483" priority="393" operator="equal">
      <formula>0</formula>
    </cfRule>
  </conditionalFormatting>
  <conditionalFormatting sqref="E29">
    <cfRule type="cellIs" dxfId="482" priority="392" stopIfTrue="1" operator="equal">
      <formula>0</formula>
    </cfRule>
  </conditionalFormatting>
  <conditionalFormatting sqref="E29">
    <cfRule type="cellIs" dxfId="481" priority="391" stopIfTrue="1" operator="equal">
      <formula>0</formula>
    </cfRule>
  </conditionalFormatting>
  <conditionalFormatting sqref="E29">
    <cfRule type="cellIs" dxfId="480" priority="390" stopIfTrue="1" operator="equal">
      <formula>0</formula>
    </cfRule>
  </conditionalFormatting>
  <conditionalFormatting sqref="F29">
    <cfRule type="cellIs" dxfId="479" priority="389" operator="equal">
      <formula>0</formula>
    </cfRule>
  </conditionalFormatting>
  <conditionalFormatting sqref="F29">
    <cfRule type="cellIs" dxfId="478" priority="388" stopIfTrue="1" operator="equal">
      <formula>0</formula>
    </cfRule>
  </conditionalFormatting>
  <conditionalFormatting sqref="F29">
    <cfRule type="cellIs" dxfId="477" priority="386" stopIfTrue="1" operator="equal">
      <formula>0</formula>
    </cfRule>
  </conditionalFormatting>
  <conditionalFormatting sqref="F29">
    <cfRule type="cellIs" dxfId="476" priority="385" stopIfTrue="1" operator="equal">
      <formula>0</formula>
    </cfRule>
  </conditionalFormatting>
  <conditionalFormatting sqref="F29">
    <cfRule type="cellIs" dxfId="475" priority="384" stopIfTrue="1" operator="equal">
      <formula>0</formula>
    </cfRule>
  </conditionalFormatting>
  <conditionalFormatting sqref="F29">
    <cfRule type="cellIs" dxfId="474" priority="383" operator="equal">
      <formula>0</formula>
    </cfRule>
  </conditionalFormatting>
  <conditionalFormatting sqref="F29">
    <cfRule type="cellIs" dxfId="473" priority="382" stopIfTrue="1" operator="equal">
      <formula>0</formula>
    </cfRule>
  </conditionalFormatting>
  <conditionalFormatting sqref="F29">
    <cfRule type="cellIs" dxfId="472" priority="381" stopIfTrue="1" operator="equal">
      <formula>0</formula>
    </cfRule>
  </conditionalFormatting>
  <conditionalFormatting sqref="F29">
    <cfRule type="cellIs" dxfId="471" priority="380" stopIfTrue="1" operator="equal">
      <formula>0</formula>
    </cfRule>
  </conditionalFormatting>
  <conditionalFormatting sqref="G29">
    <cfRule type="cellIs" dxfId="470" priority="379" operator="equal">
      <formula>0</formula>
    </cfRule>
  </conditionalFormatting>
  <conditionalFormatting sqref="G29">
    <cfRule type="cellIs" dxfId="469" priority="378" stopIfTrue="1" operator="equal">
      <formula>0</formula>
    </cfRule>
  </conditionalFormatting>
  <conditionalFormatting sqref="G29">
    <cfRule type="cellIs" dxfId="468" priority="376" stopIfTrue="1" operator="equal">
      <formula>0</formula>
    </cfRule>
  </conditionalFormatting>
  <conditionalFormatting sqref="G29">
    <cfRule type="cellIs" dxfId="467" priority="375" stopIfTrue="1" operator="equal">
      <formula>0</formula>
    </cfRule>
  </conditionalFormatting>
  <conditionalFormatting sqref="G29">
    <cfRule type="cellIs" dxfId="466" priority="374" stopIfTrue="1" operator="equal">
      <formula>0</formula>
    </cfRule>
  </conditionalFormatting>
  <conditionalFormatting sqref="G29">
    <cfRule type="cellIs" dxfId="465" priority="373" operator="equal">
      <formula>0</formula>
    </cfRule>
  </conditionalFormatting>
  <conditionalFormatting sqref="G29">
    <cfRule type="cellIs" dxfId="464" priority="372" stopIfTrue="1" operator="equal">
      <formula>0</formula>
    </cfRule>
  </conditionalFormatting>
  <conditionalFormatting sqref="G29">
    <cfRule type="cellIs" dxfId="463" priority="371" stopIfTrue="1" operator="equal">
      <formula>0</formula>
    </cfRule>
  </conditionalFormatting>
  <conditionalFormatting sqref="G29">
    <cfRule type="cellIs" dxfId="462" priority="370" stopIfTrue="1" operator="equal">
      <formula>0</formula>
    </cfRule>
  </conditionalFormatting>
  <conditionalFormatting sqref="A6">
    <cfRule type="cellIs" dxfId="461" priority="369" operator="equal">
      <formula>0</formula>
    </cfRule>
  </conditionalFormatting>
  <conditionalFormatting sqref="A6">
    <cfRule type="cellIs" dxfId="460" priority="368" stopIfTrue="1" operator="equal">
      <formula>0</formula>
    </cfRule>
  </conditionalFormatting>
  <conditionalFormatting sqref="B6">
    <cfRule type="cellIs" dxfId="459" priority="366" operator="equal">
      <formula>0</formula>
    </cfRule>
  </conditionalFormatting>
  <conditionalFormatting sqref="B6">
    <cfRule type="cellIs" dxfId="458" priority="365" stopIfTrue="1" operator="equal">
      <formula>0</formula>
    </cfRule>
  </conditionalFormatting>
  <conditionalFormatting sqref="C28:G28">
    <cfRule type="cellIs" dxfId="457" priority="191" operator="equal">
      <formula>0</formula>
    </cfRule>
  </conditionalFormatting>
  <conditionalFormatting sqref="C28:G28">
    <cfRule type="cellIs" dxfId="456" priority="190" stopIfTrue="1" operator="equal">
      <formula>0</formula>
    </cfRule>
  </conditionalFormatting>
  <conditionalFormatting sqref="C28:G28">
    <cfRule type="cellIs" dxfId="455" priority="184" stopIfTrue="1" operator="equal">
      <formula>0</formula>
    </cfRule>
  </conditionalFormatting>
  <conditionalFormatting sqref="C15:G15">
    <cfRule type="cellIs" dxfId="454" priority="230" stopIfTrue="1" operator="equal">
      <formula>0</formula>
    </cfRule>
  </conditionalFormatting>
  <conditionalFormatting sqref="C15:G15">
    <cfRule type="cellIs" dxfId="453" priority="229" stopIfTrue="1" operator="equal">
      <formula>0</formula>
    </cfRule>
  </conditionalFormatting>
  <conditionalFormatting sqref="C15:G15">
    <cfRule type="cellIs" dxfId="452" priority="228" stopIfTrue="1" operator="equal">
      <formula>0</formula>
    </cfRule>
  </conditionalFormatting>
  <conditionalFormatting sqref="C15:G15">
    <cfRule type="cellIs" dxfId="451" priority="225" stopIfTrue="1" operator="equal">
      <formula>0</formula>
    </cfRule>
  </conditionalFormatting>
  <conditionalFormatting sqref="C15:G15">
    <cfRule type="cellIs" dxfId="450" priority="224" stopIfTrue="1" operator="equal">
      <formula>0</formula>
    </cfRule>
  </conditionalFormatting>
  <conditionalFormatting sqref="C7:G7">
    <cfRule type="cellIs" dxfId="449" priority="258" stopIfTrue="1" operator="equal">
      <formula>0</formula>
    </cfRule>
  </conditionalFormatting>
  <conditionalFormatting sqref="C7:G7">
    <cfRule type="cellIs" dxfId="448" priority="255" stopIfTrue="1" operator="equal">
      <formula>0</formula>
    </cfRule>
  </conditionalFormatting>
  <conditionalFormatting sqref="C7:G7">
    <cfRule type="cellIs" dxfId="447" priority="254" stopIfTrue="1" operator="equal">
      <formula>0</formula>
    </cfRule>
  </conditionalFormatting>
  <conditionalFormatting sqref="C37:G37">
    <cfRule type="cellIs" dxfId="446" priority="157" stopIfTrue="1" operator="equal">
      <formula>0</formula>
    </cfRule>
  </conditionalFormatting>
  <conditionalFormatting sqref="C28:G28">
    <cfRule type="cellIs" dxfId="445" priority="188" stopIfTrue="1" operator="equal">
      <formula>0</formula>
    </cfRule>
  </conditionalFormatting>
  <conditionalFormatting sqref="C15:G15">
    <cfRule type="cellIs" dxfId="444" priority="227" operator="equal">
      <formula>0</formula>
    </cfRule>
  </conditionalFormatting>
  <conditionalFormatting sqref="C15:G15">
    <cfRule type="cellIs" dxfId="443" priority="226" stopIfTrue="1" operator="equal">
      <formula>0</formula>
    </cfRule>
  </conditionalFormatting>
  <conditionalFormatting sqref="C7:G7">
    <cfRule type="cellIs" dxfId="442" priority="262" operator="equal">
      <formula>0</formula>
    </cfRule>
  </conditionalFormatting>
  <conditionalFormatting sqref="C7:G7">
    <cfRule type="cellIs" dxfId="441" priority="261" stopIfTrue="1" operator="equal">
      <formula>0</formula>
    </cfRule>
  </conditionalFormatting>
  <conditionalFormatting sqref="C7:G7">
    <cfRule type="cellIs" dxfId="440" priority="259" stopIfTrue="1" operator="equal">
      <formula>0</formula>
    </cfRule>
  </conditionalFormatting>
  <conditionalFormatting sqref="C7:G7">
    <cfRule type="cellIs" dxfId="439" priority="257" stopIfTrue="1" operator="equal">
      <formula>0</formula>
    </cfRule>
  </conditionalFormatting>
  <conditionalFormatting sqref="C7:G7">
    <cfRule type="cellIs" dxfId="438" priority="256" operator="equal">
      <formula>0</formula>
    </cfRule>
  </conditionalFormatting>
  <conditionalFormatting sqref="C7:G7">
    <cfRule type="cellIs" dxfId="437" priority="253" stopIfTrue="1" operator="equal">
      <formula>0</formula>
    </cfRule>
  </conditionalFormatting>
  <conditionalFormatting sqref="C38:G38">
    <cfRule type="cellIs" dxfId="436" priority="152" stopIfTrue="1" operator="equal">
      <formula>0</formula>
    </cfRule>
  </conditionalFormatting>
  <conditionalFormatting sqref="C28:G28">
    <cfRule type="cellIs" dxfId="435" priority="186" operator="equal">
      <formula>0</formula>
    </cfRule>
  </conditionalFormatting>
  <conditionalFormatting sqref="C15:G15">
    <cfRule type="cellIs" dxfId="434" priority="233" operator="equal">
      <formula>0</formula>
    </cfRule>
  </conditionalFormatting>
  <conditionalFormatting sqref="C15:G15">
    <cfRule type="cellIs" dxfId="433" priority="232" stopIfTrue="1" operator="equal">
      <formula>0</formula>
    </cfRule>
  </conditionalFormatting>
  <conditionalFormatting sqref="C16:G16">
    <cfRule type="cellIs" dxfId="432" priority="222" operator="equal">
      <formula>0</formula>
    </cfRule>
  </conditionalFormatting>
  <conditionalFormatting sqref="C16:G16">
    <cfRule type="cellIs" dxfId="431" priority="221" stopIfTrue="1" operator="equal">
      <formula>0</formula>
    </cfRule>
  </conditionalFormatting>
  <conditionalFormatting sqref="C16:G16">
    <cfRule type="cellIs" dxfId="430" priority="220" stopIfTrue="1" operator="equal">
      <formula>0</formula>
    </cfRule>
  </conditionalFormatting>
  <conditionalFormatting sqref="C16:G16">
    <cfRule type="cellIs" dxfId="429" priority="219" stopIfTrue="1" operator="equal">
      <formula>0</formula>
    </cfRule>
  </conditionalFormatting>
  <conditionalFormatting sqref="C16:G16">
    <cfRule type="cellIs" dxfId="428" priority="218" stopIfTrue="1" operator="equal">
      <formula>0</formula>
    </cfRule>
  </conditionalFormatting>
  <conditionalFormatting sqref="C16:G16">
    <cfRule type="cellIs" dxfId="427" priority="217" operator="equal">
      <formula>0</formula>
    </cfRule>
  </conditionalFormatting>
  <conditionalFormatting sqref="C16:G16">
    <cfRule type="cellIs" dxfId="426" priority="216" stopIfTrue="1" operator="equal">
      <formula>0</formula>
    </cfRule>
  </conditionalFormatting>
  <conditionalFormatting sqref="C16:G16">
    <cfRule type="cellIs" dxfId="425" priority="215" stopIfTrue="1" operator="equal">
      <formula>0</formula>
    </cfRule>
  </conditionalFormatting>
  <conditionalFormatting sqref="C16:G16">
    <cfRule type="cellIs" dxfId="424" priority="214" stopIfTrue="1" operator="equal">
      <formula>0</formula>
    </cfRule>
  </conditionalFormatting>
  <conditionalFormatting sqref="C16:G16">
    <cfRule type="expression" dxfId="423" priority="223" stopIfTrue="1">
      <formula>#REF!&lt;#REF!</formula>
    </cfRule>
  </conditionalFormatting>
  <conditionalFormatting sqref="C17:G17">
    <cfRule type="cellIs" dxfId="422" priority="213" operator="equal">
      <formula>0</formula>
    </cfRule>
  </conditionalFormatting>
  <conditionalFormatting sqref="C17:G17">
    <cfRule type="cellIs" dxfId="421" priority="212" stopIfTrue="1" operator="equal">
      <formula>0</formula>
    </cfRule>
  </conditionalFormatting>
  <conditionalFormatting sqref="C37:G37">
    <cfRule type="cellIs" dxfId="420" priority="158" operator="equal">
      <formula>0</formula>
    </cfRule>
  </conditionalFormatting>
  <conditionalFormatting sqref="C23:G23">
    <cfRule type="cellIs" dxfId="419" priority="204" operator="equal">
      <formula>0</formula>
    </cfRule>
  </conditionalFormatting>
  <conditionalFormatting sqref="C23:G23">
    <cfRule type="cellIs" dxfId="418" priority="203" stopIfTrue="1" operator="equal">
      <formula>0</formula>
    </cfRule>
  </conditionalFormatting>
  <conditionalFormatting sqref="C23:G23">
    <cfRule type="cellIs" dxfId="417" priority="201" stopIfTrue="1" operator="equal">
      <formula>0</formula>
    </cfRule>
  </conditionalFormatting>
  <conditionalFormatting sqref="C23:G23">
    <cfRule type="cellIs" dxfId="416" priority="200" operator="equal">
      <formula>0</formula>
    </cfRule>
  </conditionalFormatting>
  <conditionalFormatting sqref="C23:G23">
    <cfRule type="cellIs" dxfId="415" priority="199" stopIfTrue="1" operator="equal">
      <formula>0</formula>
    </cfRule>
  </conditionalFormatting>
  <conditionalFormatting sqref="C23:G23">
    <cfRule type="cellIs" dxfId="414" priority="198" stopIfTrue="1" operator="equal">
      <formula>0</formula>
    </cfRule>
  </conditionalFormatting>
  <conditionalFormatting sqref="C23:G23">
    <cfRule type="cellIs" dxfId="413" priority="197" stopIfTrue="1" operator="equal">
      <formula>0</formula>
    </cfRule>
  </conditionalFormatting>
  <conditionalFormatting sqref="C28:G28">
    <cfRule type="cellIs" dxfId="412" priority="189" stopIfTrue="1" operator="equal">
      <formula>0</formula>
    </cfRule>
  </conditionalFormatting>
  <conditionalFormatting sqref="C28:G28">
    <cfRule type="cellIs" dxfId="411" priority="187" stopIfTrue="1" operator="equal">
      <formula>0</formula>
    </cfRule>
  </conditionalFormatting>
  <conditionalFormatting sqref="C28:G28">
    <cfRule type="cellIs" dxfId="410" priority="185" stopIfTrue="1" operator="equal">
      <formula>0</formula>
    </cfRule>
  </conditionalFormatting>
  <conditionalFormatting sqref="C28:G28">
    <cfRule type="cellIs" dxfId="409" priority="183" stopIfTrue="1" operator="equal">
      <formula>0</formula>
    </cfRule>
  </conditionalFormatting>
  <conditionalFormatting sqref="C37:G37">
    <cfRule type="cellIs" dxfId="408" priority="155" stopIfTrue="1" operator="equal">
      <formula>0</formula>
    </cfRule>
  </conditionalFormatting>
  <conditionalFormatting sqref="C38:G38">
    <cfRule type="cellIs" dxfId="407" priority="153" operator="equal">
      <formula>0</formula>
    </cfRule>
  </conditionalFormatting>
  <conditionalFormatting sqref="C38:G38">
    <cfRule type="expression" dxfId="406" priority="154" stopIfTrue="1">
      <formula>#REF!&lt;$IJ$1</formula>
    </cfRule>
  </conditionalFormatting>
  <conditionalFormatting sqref="B29 A14:B14 A6:B6 C7:G7 B15:G15 A12:G13 A17:G17 A23:B23 A25:G28 A30:B31 A20:G21 A34:G36 A37:B37 A39:G41">
    <cfRule type="expression" dxfId="405" priority="2717" stopIfTrue="1">
      <formula>$IK7&lt;#REF!</formula>
    </cfRule>
  </conditionalFormatting>
  <conditionalFormatting sqref="A1:G1 A10 A16:B16 A18:B19 A22:G22 A24:B24 A32 A8:B8 A11:G11">
    <cfRule type="expression" dxfId="404" priority="2725" stopIfTrue="1">
      <formula>#REF!&lt;#REF!</formula>
    </cfRule>
  </conditionalFormatting>
  <conditionalFormatting sqref="C8:G8">
    <cfRule type="cellIs" dxfId="403" priority="89" operator="equal">
      <formula>0</formula>
    </cfRule>
  </conditionalFormatting>
  <conditionalFormatting sqref="C8:G8">
    <cfRule type="cellIs" dxfId="402" priority="88" stopIfTrue="1" operator="equal">
      <formula>0</formula>
    </cfRule>
  </conditionalFormatting>
  <conditionalFormatting sqref="C14:G14">
    <cfRule type="cellIs" dxfId="401" priority="82" stopIfTrue="1" operator="equal">
      <formula>0</formula>
    </cfRule>
  </conditionalFormatting>
  <conditionalFormatting sqref="C18">
    <cfRule type="cellIs" dxfId="400" priority="79" operator="equal">
      <formula>0</formula>
    </cfRule>
  </conditionalFormatting>
  <conditionalFormatting sqref="C18">
    <cfRule type="cellIs" dxfId="399" priority="78" stopIfTrue="1" operator="equal">
      <formula>0</formula>
    </cfRule>
  </conditionalFormatting>
  <conditionalFormatting sqref="D18:G18">
    <cfRule type="cellIs" dxfId="398" priority="76" stopIfTrue="1" operator="equal">
      <formula>0</formula>
    </cfRule>
  </conditionalFormatting>
  <conditionalFormatting sqref="C19">
    <cfRule type="cellIs" dxfId="397" priority="73" stopIfTrue="1" operator="equal">
      <formula>0</formula>
    </cfRule>
  </conditionalFormatting>
  <conditionalFormatting sqref="D19:G19">
    <cfRule type="cellIs" dxfId="396" priority="69" stopIfTrue="1" operator="equal">
      <formula>0</formula>
    </cfRule>
  </conditionalFormatting>
  <conditionalFormatting sqref="D19:G19">
    <cfRule type="cellIs" dxfId="395" priority="67" stopIfTrue="1" operator="equal">
      <formula>0</formula>
    </cfRule>
  </conditionalFormatting>
  <conditionalFormatting sqref="D19:G19">
    <cfRule type="cellIs" dxfId="394" priority="68" stopIfTrue="1" operator="equal">
      <formula>0</formula>
    </cfRule>
  </conditionalFormatting>
  <conditionalFormatting sqref="C14:G14">
    <cfRule type="cellIs" dxfId="393" priority="83" operator="equal">
      <formula>0</formula>
    </cfRule>
  </conditionalFormatting>
  <conditionalFormatting sqref="A33">
    <cfRule type="expression" dxfId="392" priority="103" stopIfTrue="1">
      <formula>#REF!&lt;#REF!</formula>
    </cfRule>
  </conditionalFormatting>
  <conditionalFormatting sqref="C6:G6">
    <cfRule type="cellIs" dxfId="391" priority="92" operator="equal">
      <formula>0</formula>
    </cfRule>
  </conditionalFormatting>
  <conditionalFormatting sqref="C6:G6">
    <cfRule type="cellIs" dxfId="390" priority="91" stopIfTrue="1" operator="equal">
      <formula>0</formula>
    </cfRule>
  </conditionalFormatting>
  <conditionalFormatting sqref="C6:G6">
    <cfRule type="expression" dxfId="389" priority="93" stopIfTrue="1">
      <formula>#REF!&lt;#REF!</formula>
    </cfRule>
  </conditionalFormatting>
  <conditionalFormatting sqref="C8:G8">
    <cfRule type="expression" dxfId="388" priority="90" stopIfTrue="1">
      <formula>#REF!&lt;#REF!</formula>
    </cfRule>
  </conditionalFormatting>
  <conditionalFormatting sqref="C14:G14">
    <cfRule type="expression" dxfId="387" priority="84" stopIfTrue="1">
      <formula>$IK15&lt;#REF!</formula>
    </cfRule>
  </conditionalFormatting>
  <conditionalFormatting sqref="D19:G19">
    <cfRule type="cellIs" dxfId="386" priority="66" operator="equal">
      <formula>0</formula>
    </cfRule>
  </conditionalFormatting>
  <conditionalFormatting sqref="D19:G19">
    <cfRule type="cellIs" dxfId="385" priority="65" stopIfTrue="1" operator="equal">
      <formula>0</formula>
    </cfRule>
  </conditionalFormatting>
  <conditionalFormatting sqref="D19:G19">
    <cfRule type="cellIs" dxfId="384" priority="64" stopIfTrue="1" operator="equal">
      <formula>0</formula>
    </cfRule>
  </conditionalFormatting>
  <conditionalFormatting sqref="D19:G19">
    <cfRule type="cellIs" dxfId="383" priority="63" stopIfTrue="1" operator="equal">
      <formula>0</formula>
    </cfRule>
  </conditionalFormatting>
  <conditionalFormatting sqref="D18:G18">
    <cfRule type="cellIs" dxfId="382" priority="77" operator="equal">
      <formula>0</formula>
    </cfRule>
  </conditionalFormatting>
  <conditionalFormatting sqref="C18">
    <cfRule type="expression" dxfId="381" priority="80" stopIfTrue="1">
      <formula>#REF!&lt;#REF!</formula>
    </cfRule>
  </conditionalFormatting>
  <conditionalFormatting sqref="D18:G18">
    <cfRule type="expression" dxfId="380" priority="81" stopIfTrue="1">
      <formula>#REF!&lt;#REF!</formula>
    </cfRule>
  </conditionalFormatting>
  <conditionalFormatting sqref="C19">
    <cfRule type="cellIs" dxfId="379" priority="74" operator="equal">
      <formula>0</formula>
    </cfRule>
  </conditionalFormatting>
  <conditionalFormatting sqref="C19:G19">
    <cfRule type="expression" dxfId="378" priority="75" stopIfTrue="1">
      <formula>#REF!&lt;#REF!</formula>
    </cfRule>
  </conditionalFormatting>
  <conditionalFormatting sqref="D19:G19">
    <cfRule type="cellIs" dxfId="377" priority="71" operator="equal">
      <formula>0</formula>
    </cfRule>
  </conditionalFormatting>
  <conditionalFormatting sqref="D19:G19">
    <cfRule type="cellIs" dxfId="376" priority="70" stopIfTrue="1" operator="equal">
      <formula>0</formula>
    </cfRule>
  </conditionalFormatting>
  <conditionalFormatting sqref="D19:G19">
    <cfRule type="expression" dxfId="375" priority="72" stopIfTrue="1">
      <formula>#REF!&lt;#REF!</formula>
    </cfRule>
  </conditionalFormatting>
  <conditionalFormatting sqref="C24:G24">
    <cfRule type="expression" dxfId="374" priority="62" stopIfTrue="1">
      <formula>#REF!&lt;$IJ$1</formula>
    </cfRule>
  </conditionalFormatting>
  <conditionalFormatting sqref="C24:G24">
    <cfRule type="cellIs" dxfId="373" priority="61" operator="equal">
      <formula>0</formula>
    </cfRule>
  </conditionalFormatting>
  <conditionalFormatting sqref="C24:G24">
    <cfRule type="cellIs" dxfId="372" priority="60" stopIfTrue="1" operator="equal">
      <formula>0</formula>
    </cfRule>
  </conditionalFormatting>
  <conditionalFormatting sqref="C24:G24">
    <cfRule type="cellIs" dxfId="371" priority="59" stopIfTrue="1" operator="equal">
      <formula>0</formula>
    </cfRule>
  </conditionalFormatting>
  <conditionalFormatting sqref="C30:G30">
    <cfRule type="cellIs" dxfId="370" priority="57" operator="equal">
      <formula>0</formula>
    </cfRule>
  </conditionalFormatting>
  <conditionalFormatting sqref="C30:G30">
    <cfRule type="cellIs" dxfId="369" priority="56" stopIfTrue="1" operator="equal">
      <formula>0</formula>
    </cfRule>
  </conditionalFormatting>
  <conditionalFormatting sqref="C30:G30">
    <cfRule type="expression" dxfId="368" priority="58" stopIfTrue="1">
      <formula>$IK31&lt;#REF!</formula>
    </cfRule>
  </conditionalFormatting>
  <conditionalFormatting sqref="C31:G31">
    <cfRule type="cellIs" dxfId="367" priority="54" operator="equal">
      <formula>0</formula>
    </cfRule>
  </conditionalFormatting>
  <conditionalFormatting sqref="C31:G31">
    <cfRule type="cellIs" dxfId="366" priority="53" stopIfTrue="1" operator="equal">
      <formula>0</formula>
    </cfRule>
  </conditionalFormatting>
  <conditionalFormatting sqref="C31:G31">
    <cfRule type="expression" dxfId="365" priority="55" stopIfTrue="1">
      <formula>$IK32&lt;#REF!</formula>
    </cfRule>
  </conditionalFormatting>
  <conditionalFormatting sqref="A38:B38">
    <cfRule type="expression" dxfId="364" priority="4695" stopIfTrue="1">
      <formula>#REF!&lt;#REF!</formula>
    </cfRule>
  </conditionalFormatting>
  <conditionalFormatting sqref="B32">
    <cfRule type="cellIs" dxfId="363" priority="32" operator="equal">
      <formula>0</formula>
    </cfRule>
  </conditionalFormatting>
  <conditionalFormatting sqref="B32">
    <cfRule type="cellIs" dxfId="362" priority="31" stopIfTrue="1" operator="equal">
      <formula>0</formula>
    </cfRule>
  </conditionalFormatting>
  <conditionalFormatting sqref="B32">
    <cfRule type="expression" dxfId="361" priority="33" stopIfTrue="1">
      <formula>#REF!&lt;#REF!</formula>
    </cfRule>
  </conditionalFormatting>
  <conditionalFormatting sqref="C32">
    <cfRule type="cellIs" dxfId="360" priority="29" operator="equal">
      <formula>0</formula>
    </cfRule>
  </conditionalFormatting>
  <conditionalFormatting sqref="C32">
    <cfRule type="cellIs" dxfId="359" priority="28" stopIfTrue="1" operator="equal">
      <formula>0</formula>
    </cfRule>
  </conditionalFormatting>
  <conditionalFormatting sqref="C32:G32">
    <cfRule type="expression" dxfId="358" priority="30" stopIfTrue="1">
      <formula>#REF!&lt;#REF!</formula>
    </cfRule>
  </conditionalFormatting>
  <conditionalFormatting sqref="D32:G32">
    <cfRule type="cellIs" dxfId="357" priority="26" operator="equal">
      <formula>0</formula>
    </cfRule>
  </conditionalFormatting>
  <conditionalFormatting sqref="D32:G32">
    <cfRule type="cellIs" dxfId="356" priority="25" stopIfTrue="1" operator="equal">
      <formula>0</formula>
    </cfRule>
  </conditionalFormatting>
  <conditionalFormatting sqref="D32:G32">
    <cfRule type="cellIs" dxfId="355" priority="24" stopIfTrue="1" operator="equal">
      <formula>0</formula>
    </cfRule>
  </conditionalFormatting>
  <conditionalFormatting sqref="D32:G32">
    <cfRule type="cellIs" dxfId="354" priority="22" stopIfTrue="1" operator="equal">
      <formula>0</formula>
    </cfRule>
  </conditionalFormatting>
  <conditionalFormatting sqref="D32:G32">
    <cfRule type="cellIs" dxfId="353" priority="20" stopIfTrue="1" operator="equal">
      <formula>0</formula>
    </cfRule>
  </conditionalFormatting>
  <conditionalFormatting sqref="D32:G32">
    <cfRule type="cellIs" dxfId="352" priority="18" stopIfTrue="1" operator="equal">
      <formula>0</formula>
    </cfRule>
  </conditionalFormatting>
  <conditionalFormatting sqref="D32:G32">
    <cfRule type="cellIs" dxfId="351" priority="23" stopIfTrue="1" operator="equal">
      <formula>0</formula>
    </cfRule>
  </conditionalFormatting>
  <conditionalFormatting sqref="D32:G32">
    <cfRule type="cellIs" dxfId="350" priority="21" operator="equal">
      <formula>0</formula>
    </cfRule>
  </conditionalFormatting>
  <conditionalFormatting sqref="D32:G32">
    <cfRule type="cellIs" dxfId="349" priority="19" stopIfTrue="1" operator="equal">
      <formula>0</formula>
    </cfRule>
  </conditionalFormatting>
  <conditionalFormatting sqref="D32:G32">
    <cfRule type="expression" dxfId="348" priority="27" stopIfTrue="1">
      <formula>#REF!&lt;#REF!</formula>
    </cfRule>
  </conditionalFormatting>
  <conditionalFormatting sqref="B10:G10">
    <cfRule type="cellIs" dxfId="347" priority="16" operator="equal">
      <formula>0</formula>
    </cfRule>
  </conditionalFormatting>
  <conditionalFormatting sqref="B10:G10">
    <cfRule type="cellIs" dxfId="346" priority="15" stopIfTrue="1" operator="equal">
      <formula>0</formula>
    </cfRule>
  </conditionalFormatting>
  <conditionalFormatting sqref="B10:G10">
    <cfRule type="expression" dxfId="345" priority="17" stopIfTrue="1">
      <formula>#REF!&lt;#REF!</formula>
    </cfRule>
  </conditionalFormatting>
  <conditionalFormatting sqref="B33">
    <cfRule type="cellIs" dxfId="344" priority="13" operator="equal">
      <formula>0</formula>
    </cfRule>
  </conditionalFormatting>
  <conditionalFormatting sqref="B33">
    <cfRule type="cellIs" dxfId="343" priority="12" stopIfTrue="1" operator="equal">
      <formula>0</formula>
    </cfRule>
  </conditionalFormatting>
  <conditionalFormatting sqref="B33">
    <cfRule type="expression" dxfId="342" priority="14" stopIfTrue="1">
      <formula>#REF!&lt;#REF!</formula>
    </cfRule>
  </conditionalFormatting>
  <conditionalFormatting sqref="C33">
    <cfRule type="cellIs" dxfId="341" priority="8" stopIfTrue="1" operator="equal">
      <formula>0</formula>
    </cfRule>
  </conditionalFormatting>
  <conditionalFormatting sqref="C33">
    <cfRule type="cellIs" dxfId="340" priority="9" operator="equal">
      <formula>0</formula>
    </cfRule>
  </conditionalFormatting>
  <conditionalFormatting sqref="D33:G33">
    <cfRule type="cellIs" dxfId="339" priority="7" operator="equal">
      <formula>0</formula>
    </cfRule>
  </conditionalFormatting>
  <conditionalFormatting sqref="D33:G33">
    <cfRule type="cellIs" dxfId="338" priority="6" stopIfTrue="1" operator="equal">
      <formula>0</formula>
    </cfRule>
  </conditionalFormatting>
  <conditionalFormatting sqref="C33">
    <cfRule type="expression" dxfId="337" priority="10" stopIfTrue="1">
      <formula>#REF!&lt;#REF!</formula>
    </cfRule>
  </conditionalFormatting>
  <conditionalFormatting sqref="D33:G33">
    <cfRule type="expression" dxfId="336" priority="11" stopIfTrue="1">
      <formula>#REF!&lt;#REF!</formula>
    </cfRule>
  </conditionalFormatting>
  <conditionalFormatting sqref="A9:B9">
    <cfRule type="cellIs" dxfId="335" priority="4" operator="equal">
      <formula>0</formula>
    </cfRule>
  </conditionalFormatting>
  <conditionalFormatting sqref="A9:B9">
    <cfRule type="cellIs" dxfId="334" priority="3" stopIfTrue="1" operator="equal">
      <formula>0</formula>
    </cfRule>
  </conditionalFormatting>
  <conditionalFormatting sqref="C9:G9">
    <cfRule type="cellIs" dxfId="333" priority="2" operator="equal">
      <formula>0</formula>
    </cfRule>
  </conditionalFormatting>
  <conditionalFormatting sqref="C9:G9">
    <cfRule type="cellIs" dxfId="332" priority="1" stopIfTrue="1" operator="equal">
      <formula>0</formula>
    </cfRule>
  </conditionalFormatting>
  <conditionalFormatting sqref="A9:G9">
    <cfRule type="expression" dxfId="331" priority="5" stopIfTrue="1">
      <formula>$IK10&lt;#REF!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1"/>
  <sheetViews>
    <sheetView tabSelected="1"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B31" sqref="B31"/>
    </sheetView>
  </sheetViews>
  <sheetFormatPr defaultColWidth="0" defaultRowHeight="12.75" x14ac:dyDescent="0.2"/>
  <cols>
    <col min="1" max="1" width="38.42578125" style="3" customWidth="1"/>
    <col min="2" max="2" width="12" style="3" customWidth="1"/>
    <col min="3" max="3" width="11.140625" style="3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233" t="s">
        <v>343</v>
      </c>
      <c r="B1" s="234"/>
      <c r="C1" s="234"/>
      <c r="D1" s="234"/>
      <c r="E1" s="234"/>
      <c r="F1" s="234"/>
      <c r="G1" s="234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344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33" t="s">
        <v>75</v>
      </c>
      <c r="B6" s="126">
        <v>10</v>
      </c>
      <c r="C6" s="115" t="s">
        <v>365</v>
      </c>
      <c r="D6" s="116">
        <v>0.13</v>
      </c>
      <c r="E6" s="116">
        <v>6.15</v>
      </c>
      <c r="F6" s="116">
        <v>0.17</v>
      </c>
      <c r="G6" s="130">
        <v>56.55</v>
      </c>
      <c r="HR6" s="12"/>
      <c r="HS6" s="6">
        <f>[1]основа!AM8</f>
        <v>42551</v>
      </c>
    </row>
    <row r="7" spans="1:227" ht="19.5" customHeight="1" x14ac:dyDescent="0.2">
      <c r="A7" s="134" t="s">
        <v>431</v>
      </c>
      <c r="B7" s="126">
        <v>200</v>
      </c>
      <c r="C7" s="124" t="s">
        <v>475</v>
      </c>
      <c r="D7" s="125">
        <v>11.42</v>
      </c>
      <c r="E7" s="125">
        <v>15.18</v>
      </c>
      <c r="F7" s="125">
        <v>47.57</v>
      </c>
      <c r="G7" s="125">
        <v>372.39</v>
      </c>
      <c r="HR7" s="12"/>
      <c r="HS7" s="6">
        <f>[1]основа!AM9</f>
        <v>42551</v>
      </c>
    </row>
    <row r="8" spans="1:227" ht="15" customHeight="1" x14ac:dyDescent="0.2">
      <c r="A8" s="171" t="s">
        <v>518</v>
      </c>
      <c r="B8" s="172" t="s">
        <v>153</v>
      </c>
      <c r="C8" s="127" t="s">
        <v>519</v>
      </c>
      <c r="D8" s="130">
        <v>6.2</v>
      </c>
      <c r="E8" s="130">
        <v>6.4</v>
      </c>
      <c r="F8" s="130">
        <v>22.36</v>
      </c>
      <c r="G8" s="130">
        <v>169.82</v>
      </c>
      <c r="HR8" s="12"/>
      <c r="HS8" s="6">
        <f>[1]основа!AM11</f>
        <v>42551</v>
      </c>
    </row>
    <row r="9" spans="1:227" ht="15" customHeight="1" x14ac:dyDescent="0.2">
      <c r="A9" s="133" t="s">
        <v>269</v>
      </c>
      <c r="B9" s="107">
        <v>100</v>
      </c>
      <c r="C9" s="89">
        <v>0</v>
      </c>
      <c r="D9" s="90">
        <v>7.5</v>
      </c>
      <c r="E9" s="90">
        <v>2.9</v>
      </c>
      <c r="F9" s="90">
        <v>51.4</v>
      </c>
      <c r="G9" s="125">
        <v>261.7</v>
      </c>
      <c r="HR9" s="12"/>
      <c r="HS9" s="6">
        <f>[1]основа!AM12</f>
        <v>42551</v>
      </c>
    </row>
    <row r="10" spans="1:227" ht="15" customHeight="1" x14ac:dyDescent="0.2">
      <c r="A10" s="18" t="s">
        <v>11</v>
      </c>
      <c r="B10" s="26"/>
      <c r="C10" s="27"/>
      <c r="D10" s="28">
        <f>D6+D7+D8+D9</f>
        <v>25.25</v>
      </c>
      <c r="E10" s="28">
        <f t="shared" ref="E10:G10" si="0">E6+E7+E8+E9</f>
        <v>30.629999999999995</v>
      </c>
      <c r="F10" s="28">
        <f t="shared" si="0"/>
        <v>121.5</v>
      </c>
      <c r="G10" s="28">
        <f t="shared" si="0"/>
        <v>860.46</v>
      </c>
      <c r="HR10" s="12"/>
      <c r="HS10" s="6">
        <f>[1]основа!AM15</f>
        <v>42551</v>
      </c>
    </row>
    <row r="11" spans="1:227" ht="15" customHeight="1" x14ac:dyDescent="0.2">
      <c r="A11" s="18"/>
      <c r="B11" s="26"/>
      <c r="C11" s="27"/>
      <c r="D11" s="28"/>
      <c r="E11" s="28"/>
      <c r="F11" s="28"/>
      <c r="G11" s="28"/>
      <c r="HR11" s="12"/>
      <c r="HS11" s="6">
        <f>[1]основа!AM22</f>
        <v>42551</v>
      </c>
    </row>
    <row r="12" spans="1:227" ht="15" customHeight="1" x14ac:dyDescent="0.2">
      <c r="A12" s="18" t="s">
        <v>14</v>
      </c>
      <c r="B12" s="26"/>
      <c r="C12" s="27"/>
      <c r="D12" s="30"/>
      <c r="E12" s="30"/>
      <c r="F12" s="30"/>
      <c r="G12" s="30"/>
      <c r="HR12" s="12"/>
      <c r="HS12" s="6">
        <f>[1]основа!AM23</f>
        <v>42551</v>
      </c>
    </row>
    <row r="13" spans="1:227" ht="24" customHeight="1" x14ac:dyDescent="0.2">
      <c r="A13" s="134" t="s">
        <v>321</v>
      </c>
      <c r="B13" s="180">
        <v>100</v>
      </c>
      <c r="C13" s="137" t="s">
        <v>389</v>
      </c>
      <c r="D13" s="138">
        <v>2.4300000000000002</v>
      </c>
      <c r="E13" s="138">
        <v>9.1</v>
      </c>
      <c r="F13" s="138">
        <v>8.61</v>
      </c>
      <c r="G13" s="138">
        <v>125.6</v>
      </c>
      <c r="HR13" s="12"/>
      <c r="HS13" s="6">
        <f>[1]основа!AM24</f>
        <v>42551</v>
      </c>
    </row>
    <row r="14" spans="1:227" ht="15" customHeight="1" x14ac:dyDescent="0.2">
      <c r="A14" s="133" t="s">
        <v>476</v>
      </c>
      <c r="B14" s="172" t="s">
        <v>526</v>
      </c>
      <c r="C14" s="127" t="s">
        <v>397</v>
      </c>
      <c r="D14" s="130">
        <v>8.1999999999999993</v>
      </c>
      <c r="E14" s="130">
        <v>12.6</v>
      </c>
      <c r="F14" s="130">
        <v>14.12</v>
      </c>
      <c r="G14" s="130">
        <v>203</v>
      </c>
      <c r="HR14" s="12"/>
      <c r="HS14" s="6">
        <f>[1]основа!AM25</f>
        <v>42551</v>
      </c>
    </row>
    <row r="15" spans="1:227" ht="15" customHeight="1" x14ac:dyDescent="0.2">
      <c r="A15" s="133" t="s">
        <v>438</v>
      </c>
      <c r="B15" s="126">
        <v>100</v>
      </c>
      <c r="C15" s="124" t="s">
        <v>392</v>
      </c>
      <c r="D15" s="125">
        <v>10.64</v>
      </c>
      <c r="E15" s="125">
        <v>28.19</v>
      </c>
      <c r="F15" s="125">
        <v>2.89</v>
      </c>
      <c r="G15" s="125">
        <v>309</v>
      </c>
      <c r="HR15" s="12"/>
      <c r="HS15" s="6">
        <f>[1]основа!AM26</f>
        <v>42551</v>
      </c>
    </row>
    <row r="16" spans="1:227" ht="15" customHeight="1" x14ac:dyDescent="0.2">
      <c r="A16" s="133" t="s">
        <v>238</v>
      </c>
      <c r="B16" s="126" t="s">
        <v>153</v>
      </c>
      <c r="C16" s="115" t="s">
        <v>387</v>
      </c>
      <c r="D16" s="116">
        <v>11</v>
      </c>
      <c r="E16" s="116">
        <v>11.92</v>
      </c>
      <c r="F16" s="116">
        <v>49.84</v>
      </c>
      <c r="G16" s="116">
        <v>350</v>
      </c>
      <c r="HR16" s="12"/>
      <c r="HS16" s="6">
        <f>[1]основа!AM27</f>
        <v>42551</v>
      </c>
    </row>
    <row r="17" spans="1:227" ht="15" customHeight="1" x14ac:dyDescent="0.2">
      <c r="A17" s="133" t="s">
        <v>349</v>
      </c>
      <c r="B17" s="126" t="s">
        <v>153</v>
      </c>
      <c r="C17" s="89" t="s">
        <v>388</v>
      </c>
      <c r="D17" s="90">
        <v>1.2</v>
      </c>
      <c r="E17" s="90"/>
      <c r="F17" s="90">
        <v>31.6</v>
      </c>
      <c r="G17" s="90">
        <v>126</v>
      </c>
      <c r="HR17" s="12"/>
      <c r="HS17" s="6">
        <f>[1]основа!AM28</f>
        <v>42551</v>
      </c>
    </row>
    <row r="18" spans="1:227" ht="15" customHeight="1" x14ac:dyDescent="0.2">
      <c r="A18" s="133" t="s">
        <v>72</v>
      </c>
      <c r="B18" s="135">
        <v>60</v>
      </c>
      <c r="C18" s="115"/>
      <c r="D18" s="90">
        <v>3.66</v>
      </c>
      <c r="E18" s="90">
        <v>0.72</v>
      </c>
      <c r="F18" s="90">
        <v>23.94</v>
      </c>
      <c r="G18" s="125">
        <v>116.88</v>
      </c>
      <c r="HR18" s="12"/>
      <c r="HS18" s="6">
        <f>[1]основа!AM29</f>
        <v>42551</v>
      </c>
    </row>
    <row r="19" spans="1:227" ht="15" customHeight="1" x14ac:dyDescent="0.2">
      <c r="A19" s="133" t="s">
        <v>73</v>
      </c>
      <c r="B19" s="135">
        <v>80</v>
      </c>
      <c r="C19" s="89"/>
      <c r="D19" s="90">
        <v>6.1</v>
      </c>
      <c r="E19" s="90">
        <v>0.64</v>
      </c>
      <c r="F19" s="90">
        <v>39.36</v>
      </c>
      <c r="G19" s="125">
        <v>187.6</v>
      </c>
      <c r="HR19" s="12"/>
      <c r="HS19" s="6"/>
    </row>
    <row r="20" spans="1:227" ht="15" customHeight="1" x14ac:dyDescent="0.2">
      <c r="A20" s="18" t="s">
        <v>15</v>
      </c>
      <c r="B20" s="26"/>
      <c r="C20" s="27"/>
      <c r="D20" s="28">
        <f>D13+D14+D15+D16+D17+D18+D19</f>
        <v>43.23</v>
      </c>
      <c r="E20" s="28">
        <f t="shared" ref="E20:G20" si="1">E13+E14+E15+E16+E17+E18+E19</f>
        <v>63.17</v>
      </c>
      <c r="F20" s="28">
        <f t="shared" si="1"/>
        <v>170.36</v>
      </c>
      <c r="G20" s="28">
        <f t="shared" si="1"/>
        <v>1418.08</v>
      </c>
      <c r="HR20" s="12"/>
      <c r="HS20" s="6">
        <f>[1]основа!AM32</f>
        <v>42551</v>
      </c>
    </row>
    <row r="21" spans="1:227" ht="15" customHeight="1" x14ac:dyDescent="0.2">
      <c r="A21" s="18"/>
      <c r="B21" s="26"/>
      <c r="C21" s="27"/>
      <c r="D21" s="28"/>
      <c r="E21" s="28"/>
      <c r="F21" s="28"/>
      <c r="G21" s="28"/>
      <c r="HR21" s="12"/>
      <c r="HS21" s="6">
        <f>[1]основа!AM33</f>
        <v>42551</v>
      </c>
    </row>
    <row r="22" spans="1:227" ht="15" customHeight="1" x14ac:dyDescent="0.2">
      <c r="A22" s="18" t="s">
        <v>16</v>
      </c>
      <c r="B22" s="26"/>
      <c r="C22" s="27"/>
      <c r="D22" s="30"/>
      <c r="E22" s="30"/>
      <c r="F22" s="30"/>
      <c r="G22" s="30"/>
      <c r="HR22" s="12"/>
      <c r="HS22" s="6">
        <f>[1]основа!AM34</f>
        <v>42551</v>
      </c>
    </row>
    <row r="23" spans="1:227" ht="29.25" customHeight="1" x14ac:dyDescent="0.2">
      <c r="A23" s="134" t="s">
        <v>338</v>
      </c>
      <c r="B23" s="126" t="s">
        <v>422</v>
      </c>
      <c r="C23" s="115" t="s">
        <v>386</v>
      </c>
      <c r="D23" s="116">
        <v>29.66</v>
      </c>
      <c r="E23" s="116">
        <v>12.95</v>
      </c>
      <c r="F23" s="116">
        <v>56.38</v>
      </c>
      <c r="G23" s="116">
        <v>460.75</v>
      </c>
      <c r="HR23" s="12"/>
      <c r="HS23" s="6"/>
    </row>
    <row r="24" spans="1:227" ht="15" customHeight="1" x14ac:dyDescent="0.2">
      <c r="A24" s="133" t="s">
        <v>168</v>
      </c>
      <c r="B24" s="126" t="s">
        <v>153</v>
      </c>
      <c r="C24" s="124" t="s">
        <v>371</v>
      </c>
      <c r="D24" s="125">
        <v>1</v>
      </c>
      <c r="E24" s="125"/>
      <c r="F24" s="125">
        <v>20.2</v>
      </c>
      <c r="G24" s="125">
        <v>84.8</v>
      </c>
      <c r="HR24" s="12"/>
      <c r="HS24" s="6">
        <f>[1]основа!AM36</f>
        <v>42551</v>
      </c>
    </row>
    <row r="25" spans="1:227" ht="15" customHeight="1" x14ac:dyDescent="0.2">
      <c r="A25" s="133" t="s">
        <v>409</v>
      </c>
      <c r="B25" s="126">
        <v>150</v>
      </c>
      <c r="C25" s="89">
        <v>0</v>
      </c>
      <c r="D25" s="90">
        <v>0.6</v>
      </c>
      <c r="E25" s="90">
        <v>0.45</v>
      </c>
      <c r="F25" s="90">
        <v>15.45</v>
      </c>
      <c r="G25" s="90">
        <v>70.5</v>
      </c>
      <c r="HR25" s="12"/>
      <c r="HS25" s="6">
        <f>[1]основа!AM37</f>
        <v>42551</v>
      </c>
    </row>
    <row r="26" spans="1:227" ht="15" customHeight="1" x14ac:dyDescent="0.2">
      <c r="A26" s="18" t="s">
        <v>17</v>
      </c>
      <c r="B26" s="26"/>
      <c r="C26" s="27"/>
      <c r="D26" s="28">
        <f>D23+D24+D25</f>
        <v>31.26</v>
      </c>
      <c r="E26" s="28">
        <f t="shared" ref="E26:G26" si="2">E23+E24+E25</f>
        <v>13.399999999999999</v>
      </c>
      <c r="F26" s="28">
        <f t="shared" si="2"/>
        <v>92.03</v>
      </c>
      <c r="G26" s="28">
        <f t="shared" si="2"/>
        <v>616.04999999999995</v>
      </c>
      <c r="HR26" s="12"/>
      <c r="HS26" s="6">
        <f>[1]основа!AM40</f>
        <v>42551</v>
      </c>
    </row>
    <row r="27" spans="1:227" ht="15" customHeight="1" x14ac:dyDescent="0.2">
      <c r="A27" s="18"/>
      <c r="B27" s="26"/>
      <c r="C27" s="27"/>
      <c r="D27" s="28"/>
      <c r="E27" s="28"/>
      <c r="F27" s="28"/>
      <c r="G27" s="28"/>
      <c r="HR27" s="12"/>
      <c r="HS27" s="6">
        <f>[1]основа!AM41</f>
        <v>42551</v>
      </c>
    </row>
    <row r="28" spans="1:227" ht="15" customHeight="1" x14ac:dyDescent="0.2">
      <c r="A28" s="18" t="s">
        <v>18</v>
      </c>
      <c r="B28" s="26"/>
      <c r="C28" s="27"/>
      <c r="D28" s="30"/>
      <c r="E28" s="30"/>
      <c r="F28" s="30"/>
      <c r="G28" s="30"/>
      <c r="HR28" s="12"/>
      <c r="HS28" s="6">
        <f>[1]основа!AM42</f>
        <v>42551</v>
      </c>
    </row>
    <row r="29" spans="1:227" ht="27" customHeight="1" x14ac:dyDescent="0.2">
      <c r="A29" s="134" t="s">
        <v>413</v>
      </c>
      <c r="B29" s="172">
        <v>150</v>
      </c>
      <c r="C29" s="89" t="s">
        <v>462</v>
      </c>
      <c r="D29" s="90">
        <v>0.35</v>
      </c>
      <c r="E29" s="90">
        <v>0.05</v>
      </c>
      <c r="F29" s="90">
        <v>0.95</v>
      </c>
      <c r="G29" s="90">
        <v>6</v>
      </c>
      <c r="HR29" s="12"/>
      <c r="HS29" s="6">
        <f>[1]основа!AM43</f>
        <v>42551</v>
      </c>
    </row>
    <row r="30" spans="1:227" ht="12.75" customHeight="1" x14ac:dyDescent="0.2">
      <c r="A30" s="134" t="s">
        <v>507</v>
      </c>
      <c r="B30" s="172">
        <v>120</v>
      </c>
      <c r="C30" s="124" t="s">
        <v>508</v>
      </c>
      <c r="D30" s="125">
        <v>20.39</v>
      </c>
      <c r="E30" s="125">
        <v>16.64</v>
      </c>
      <c r="F30" s="125">
        <v>13.36</v>
      </c>
      <c r="G30" s="125">
        <v>284.77999999999997</v>
      </c>
      <c r="HR30" s="12"/>
      <c r="HS30" s="6">
        <f>[1]основа!AM44</f>
        <v>42551</v>
      </c>
    </row>
    <row r="31" spans="1:227" ht="27" customHeight="1" x14ac:dyDescent="0.2">
      <c r="A31" s="133" t="s">
        <v>488</v>
      </c>
      <c r="B31" s="126">
        <v>200</v>
      </c>
      <c r="C31" s="127" t="s">
        <v>489</v>
      </c>
      <c r="D31" s="130">
        <v>5.23</v>
      </c>
      <c r="E31" s="130">
        <v>15.9</v>
      </c>
      <c r="F31" s="130">
        <v>40.58</v>
      </c>
      <c r="G31" s="130">
        <v>326.29000000000002</v>
      </c>
      <c r="HR31" s="12"/>
      <c r="HS31" s="6">
        <f>[1]основа!AM45</f>
        <v>42551</v>
      </c>
    </row>
    <row r="32" spans="1:227" ht="15" customHeight="1" x14ac:dyDescent="0.2">
      <c r="A32" s="133" t="s">
        <v>210</v>
      </c>
      <c r="B32" s="126" t="s">
        <v>153</v>
      </c>
      <c r="C32" s="124" t="s">
        <v>383</v>
      </c>
      <c r="D32" s="125">
        <v>0.68</v>
      </c>
      <c r="E32" s="125">
        <v>0.28000000000000003</v>
      </c>
      <c r="F32" s="125">
        <v>20.76</v>
      </c>
      <c r="G32" s="125">
        <v>88.2</v>
      </c>
      <c r="HR32" s="12"/>
      <c r="HS32" s="6">
        <f>[1]основа!AM46</f>
        <v>42551</v>
      </c>
    </row>
    <row r="33" spans="1:227" ht="15" customHeight="1" x14ac:dyDescent="0.2">
      <c r="A33" s="133" t="s">
        <v>73</v>
      </c>
      <c r="B33" s="22">
        <v>50</v>
      </c>
      <c r="C33" s="89"/>
      <c r="D33" s="90">
        <v>3.8</v>
      </c>
      <c r="E33" s="90">
        <v>0.4</v>
      </c>
      <c r="F33" s="90">
        <v>24.6</v>
      </c>
      <c r="G33" s="125">
        <v>117.2</v>
      </c>
      <c r="HR33" s="12"/>
      <c r="HS33" s="6">
        <f>[1]основа!AM47</f>
        <v>42551</v>
      </c>
    </row>
    <row r="34" spans="1:227" ht="15" customHeight="1" x14ac:dyDescent="0.2">
      <c r="A34" s="133" t="s">
        <v>72</v>
      </c>
      <c r="B34" s="107">
        <v>70</v>
      </c>
      <c r="C34" s="115"/>
      <c r="D34" s="90">
        <v>4.2699999999999996</v>
      </c>
      <c r="E34" s="90">
        <v>0.84</v>
      </c>
      <c r="F34" s="90">
        <v>27.93</v>
      </c>
      <c r="G34" s="125">
        <v>136.36000000000001</v>
      </c>
      <c r="HR34" s="12"/>
      <c r="HS34" s="6"/>
    </row>
    <row r="35" spans="1:227" ht="15" customHeight="1" x14ac:dyDescent="0.2">
      <c r="A35" s="18" t="s">
        <v>19</v>
      </c>
      <c r="B35" s="26"/>
      <c r="C35" s="27"/>
      <c r="D35" s="28">
        <f>D29+D30+D31+D32+D33+D34</f>
        <v>34.72</v>
      </c>
      <c r="E35" s="28">
        <f t="shared" ref="E35:G35" si="3">E29+E30+E31+E32+E33+E34</f>
        <v>34.110000000000007</v>
      </c>
      <c r="F35" s="28">
        <f t="shared" si="3"/>
        <v>128.18</v>
      </c>
      <c r="G35" s="28">
        <f t="shared" si="3"/>
        <v>958.83</v>
      </c>
      <c r="HR35" s="12"/>
      <c r="HS35" s="6">
        <f>[1]основа!AM50</f>
        <v>42551</v>
      </c>
    </row>
    <row r="36" spans="1:227" ht="15" customHeight="1" x14ac:dyDescent="0.2">
      <c r="A36" s="18"/>
      <c r="B36" s="26"/>
      <c r="C36" s="27"/>
      <c r="D36" s="30"/>
      <c r="E36" s="28"/>
      <c r="F36" s="30"/>
      <c r="G36" s="30"/>
      <c r="HR36" s="12"/>
      <c r="HS36" s="6">
        <f>[1]основа!AM51</f>
        <v>42551</v>
      </c>
    </row>
    <row r="37" spans="1:227" ht="15" customHeight="1" x14ac:dyDescent="0.2">
      <c r="A37" s="18" t="s">
        <v>20</v>
      </c>
      <c r="B37" s="26"/>
      <c r="C37" s="27"/>
      <c r="D37" s="30"/>
      <c r="E37" s="30"/>
      <c r="F37" s="30"/>
      <c r="G37" s="30"/>
      <c r="HR37" s="12"/>
      <c r="HS37" s="6">
        <f>[1]основа!AM52</f>
        <v>42551</v>
      </c>
    </row>
    <row r="38" spans="1:227" ht="15" customHeight="1" x14ac:dyDescent="0.2">
      <c r="A38" s="133" t="s">
        <v>361</v>
      </c>
      <c r="B38" s="126">
        <v>50</v>
      </c>
      <c r="C38" s="127"/>
      <c r="D38" s="130">
        <v>3.48</v>
      </c>
      <c r="E38" s="130">
        <v>4.13</v>
      </c>
      <c r="F38" s="130">
        <v>24.4</v>
      </c>
      <c r="G38" s="130">
        <v>149</v>
      </c>
      <c r="HR38" s="12"/>
      <c r="HS38" s="6">
        <f>[1]основа!AM53</f>
        <v>42551</v>
      </c>
    </row>
    <row r="39" spans="1:227" ht="15" customHeight="1" x14ac:dyDescent="0.2">
      <c r="A39" s="133" t="s">
        <v>351</v>
      </c>
      <c r="B39" s="126">
        <v>200</v>
      </c>
      <c r="C39" s="124" t="s">
        <v>373</v>
      </c>
      <c r="D39" s="125">
        <v>5.8</v>
      </c>
      <c r="E39" s="125">
        <v>5</v>
      </c>
      <c r="F39" s="125">
        <v>8</v>
      </c>
      <c r="G39" s="125">
        <v>100</v>
      </c>
      <c r="HR39" s="12"/>
      <c r="HS39" s="6">
        <f>[1]основа!AM54</f>
        <v>42551</v>
      </c>
    </row>
    <row r="40" spans="1:227" ht="15" customHeight="1" x14ac:dyDescent="0.2">
      <c r="A40" s="18" t="s">
        <v>21</v>
      </c>
      <c r="B40" s="26"/>
      <c r="C40" s="27"/>
      <c r="D40" s="28">
        <f>D38+D39</f>
        <v>9.2799999999999994</v>
      </c>
      <c r="E40" s="28">
        <f t="shared" ref="E40:G40" si="4">E38+E39</f>
        <v>9.129999999999999</v>
      </c>
      <c r="F40" s="28">
        <f t="shared" si="4"/>
        <v>32.4</v>
      </c>
      <c r="G40" s="28">
        <f t="shared" si="4"/>
        <v>249</v>
      </c>
      <c r="HR40" s="12"/>
      <c r="HS40" s="6">
        <f>[1]основа!AM56</f>
        <v>42551</v>
      </c>
    </row>
    <row r="41" spans="1:227" ht="15" customHeight="1" x14ac:dyDescent="0.2">
      <c r="A41" s="18"/>
      <c r="B41" s="26"/>
      <c r="C41" s="27"/>
      <c r="D41" s="19"/>
      <c r="E41" s="19"/>
      <c r="F41" s="19"/>
      <c r="G41" s="19"/>
      <c r="HR41" s="12"/>
      <c r="HS41" s="6">
        <f>[1]основа!AM57</f>
        <v>42551</v>
      </c>
    </row>
    <row r="42" spans="1:227" ht="15" customHeight="1" x14ac:dyDescent="0.2">
      <c r="A42" s="18" t="s">
        <v>22</v>
      </c>
      <c r="B42" s="26"/>
      <c r="C42" s="27"/>
      <c r="D42" s="28">
        <f>D10+D20+D26+D35+D40</f>
        <v>143.73999999999998</v>
      </c>
      <c r="E42" s="28">
        <f t="shared" ref="E42:G42" si="5">E10+E20+E26+E35+E40</f>
        <v>150.44</v>
      </c>
      <c r="F42" s="28">
        <f t="shared" si="5"/>
        <v>544.46999999999991</v>
      </c>
      <c r="G42" s="28">
        <f t="shared" si="5"/>
        <v>4102.42</v>
      </c>
      <c r="HR42" s="12"/>
      <c r="HS42" s="6">
        <f>[1]основа!AM58</f>
        <v>42551</v>
      </c>
    </row>
    <row r="43" spans="1:227" ht="15" customHeight="1" x14ac:dyDescent="0.2">
      <c r="A43" s="33"/>
      <c r="B43" s="26"/>
      <c r="C43" s="27"/>
      <c r="D43" s="34"/>
      <c r="E43" s="34"/>
      <c r="F43" s="34"/>
      <c r="G43" s="34"/>
      <c r="HR43" s="12"/>
      <c r="HS43" s="6">
        <f>[1]основа!AM59</f>
        <v>42551</v>
      </c>
    </row>
    <row r="44" spans="1:227" ht="14.25" customHeight="1" x14ac:dyDescent="0.2">
      <c r="HR44" s="12"/>
      <c r="HS44" s="6">
        <f>[1]основа!AM60</f>
        <v>42551</v>
      </c>
    </row>
    <row r="45" spans="1:227" ht="18.75" x14ac:dyDescent="0.3">
      <c r="A45" s="35"/>
      <c r="E45" s="110"/>
      <c r="F45" s="186"/>
      <c r="G45" s="187"/>
      <c r="HR45" s="12"/>
      <c r="HS45" s="6">
        <f>[1]основа!AM70</f>
        <v>42551</v>
      </c>
    </row>
    <row r="46" spans="1:227" ht="18.75" x14ac:dyDescent="0.3">
      <c r="A46" s="35"/>
      <c r="HR46" s="12"/>
      <c r="HS46" s="6">
        <f>[1]основа!AM71</f>
        <v>42551</v>
      </c>
    </row>
    <row r="47" spans="1:227" ht="18.75" x14ac:dyDescent="0.3">
      <c r="A47" s="35"/>
      <c r="E47" s="110"/>
      <c r="F47" s="111"/>
      <c r="HR47" s="12"/>
      <c r="HS47" s="6">
        <f>[1]основа!AM72</f>
        <v>42551</v>
      </c>
    </row>
    <row r="48" spans="1:227" x14ac:dyDescent="0.2">
      <c r="HR48" s="12"/>
      <c r="HS48" s="6">
        <f>[1]основа!AM73</f>
        <v>42551</v>
      </c>
    </row>
    <row r="49" spans="1:227" x14ac:dyDescent="0.2">
      <c r="HR49" s="12"/>
      <c r="HS49" s="6">
        <f>[1]основа!AM74</f>
        <v>42551</v>
      </c>
    </row>
    <row r="50" spans="1:227" ht="18.75" x14ac:dyDescent="0.3">
      <c r="A50" s="35"/>
      <c r="HR50" s="12"/>
      <c r="HS50" s="6">
        <f>[1]основа!AM75</f>
        <v>42551</v>
      </c>
    </row>
    <row r="51" spans="1:227" x14ac:dyDescent="0.2">
      <c r="HR51" s="12"/>
      <c r="HS51" s="6">
        <f>[1]основа!AM76</f>
        <v>42551</v>
      </c>
    </row>
    <row r="52" spans="1:227" x14ac:dyDescent="0.2">
      <c r="HR52" s="12"/>
      <c r="HS52" s="6">
        <f>[1]основа!AM77</f>
        <v>42551</v>
      </c>
    </row>
    <row r="53" spans="1:227" x14ac:dyDescent="0.2">
      <c r="HR53" s="12"/>
      <c r="HS53" s="6">
        <f>[1]основа!AM78</f>
        <v>42551</v>
      </c>
    </row>
    <row r="54" spans="1:227" x14ac:dyDescent="0.2">
      <c r="HR54" s="12"/>
      <c r="HS54" s="6">
        <f>[1]основа!AM79</f>
        <v>42551</v>
      </c>
    </row>
    <row r="55" spans="1:227" x14ac:dyDescent="0.2">
      <c r="HR55" s="12"/>
      <c r="HS55" s="6">
        <f>[1]основа!AM80</f>
        <v>42551</v>
      </c>
    </row>
    <row r="56" spans="1:227" x14ac:dyDescent="0.2">
      <c r="HR56" s="12"/>
      <c r="HS56" s="6">
        <f>[1]основа!AM81</f>
        <v>42551</v>
      </c>
    </row>
    <row r="57" spans="1:227" x14ac:dyDescent="0.2">
      <c r="HR57" s="12"/>
      <c r="HS57" s="6">
        <f>[1]основа!AM82</f>
        <v>42551</v>
      </c>
    </row>
    <row r="58" spans="1:227" x14ac:dyDescent="0.2">
      <c r="HR58" s="12"/>
      <c r="HS58" s="6">
        <f>[1]основа!AM83</f>
        <v>42551</v>
      </c>
    </row>
    <row r="59" spans="1:227" x14ac:dyDescent="0.2">
      <c r="HR59" s="12"/>
      <c r="HS59" s="6">
        <f>[1]основа!AM84</f>
        <v>42551</v>
      </c>
    </row>
    <row r="60" spans="1:227" x14ac:dyDescent="0.2">
      <c r="HR60" s="12"/>
      <c r="HS60" s="6">
        <f>[1]основа!AM85</f>
        <v>42551</v>
      </c>
    </row>
    <row r="61" spans="1:227" x14ac:dyDescent="0.2">
      <c r="HR61" s="12"/>
      <c r="HS61" s="6">
        <f>[1]основа!AM86</f>
        <v>42551</v>
      </c>
    </row>
    <row r="62" spans="1:227" x14ac:dyDescent="0.2">
      <c r="HR62" s="12"/>
      <c r="HS62" s="6">
        <f>[1]основа!AM87</f>
        <v>42551</v>
      </c>
    </row>
    <row r="63" spans="1:227" x14ac:dyDescent="0.2">
      <c r="HR63" s="12"/>
      <c r="HS63" s="6">
        <f>[1]основа!AM88</f>
        <v>42551</v>
      </c>
    </row>
    <row r="64" spans="1:227" x14ac:dyDescent="0.2">
      <c r="HR64" s="12"/>
      <c r="HS64" s="6">
        <f>[1]основа!AM89</f>
        <v>42551</v>
      </c>
    </row>
    <row r="65" spans="226:227" x14ac:dyDescent="0.2">
      <c r="HR65" s="12"/>
      <c r="HS65" s="6">
        <f>[1]основа!AM90</f>
        <v>42551</v>
      </c>
    </row>
    <row r="66" spans="226:227" x14ac:dyDescent="0.2">
      <c r="HR66" s="12"/>
      <c r="HS66" s="6">
        <f>[1]основа!AM91</f>
        <v>42551</v>
      </c>
    </row>
    <row r="67" spans="226:227" x14ac:dyDescent="0.2">
      <c r="HR67" s="12"/>
      <c r="HS67" s="6">
        <f>[1]основа!AM92</f>
        <v>42551</v>
      </c>
    </row>
    <row r="68" spans="226:227" x14ac:dyDescent="0.2">
      <c r="HR68" s="12"/>
      <c r="HS68" s="6">
        <f>[1]основа!AM93</f>
        <v>42551</v>
      </c>
    </row>
    <row r="69" spans="226:227" x14ac:dyDescent="0.2">
      <c r="HR69" s="12"/>
      <c r="HS69" s="6">
        <f>[1]основа!AM94</f>
        <v>42551</v>
      </c>
    </row>
    <row r="70" spans="226:227" x14ac:dyDescent="0.2">
      <c r="HR70" s="12"/>
      <c r="HS70" s="6">
        <f>[1]основа!AM95</f>
        <v>42551</v>
      </c>
    </row>
    <row r="71" spans="226:227" x14ac:dyDescent="0.2">
      <c r="HR71" s="12"/>
      <c r="HS71" s="6">
        <f>[1]основа!AM96</f>
        <v>42551</v>
      </c>
    </row>
    <row r="72" spans="226:227" x14ac:dyDescent="0.2">
      <c r="HR72" s="12"/>
      <c r="HS72" s="6">
        <f>[1]основа!AM97</f>
        <v>42551</v>
      </c>
    </row>
    <row r="73" spans="226:227" x14ac:dyDescent="0.2">
      <c r="HR73" s="12"/>
      <c r="HS73" s="6">
        <f>[1]основа!AM98</f>
        <v>42551</v>
      </c>
    </row>
    <row r="74" spans="226:227" x14ac:dyDescent="0.2">
      <c r="HR74" s="12"/>
      <c r="HS74" s="6">
        <f>[1]основа!AM99</f>
        <v>42551</v>
      </c>
    </row>
    <row r="75" spans="226:227" x14ac:dyDescent="0.2">
      <c r="HR75" s="12"/>
      <c r="HS75" s="6">
        <f>[1]основа!AM100</f>
        <v>42551</v>
      </c>
    </row>
    <row r="76" spans="226:227" x14ac:dyDescent="0.2">
      <c r="HR76" s="12"/>
      <c r="HS76" s="6">
        <f>[1]основа!AM101</f>
        <v>42551</v>
      </c>
    </row>
    <row r="77" spans="226:227" x14ac:dyDescent="0.2">
      <c r="HR77" s="12"/>
      <c r="HS77" s="6">
        <f>[1]основа!AM102</f>
        <v>42551</v>
      </c>
    </row>
    <row r="78" spans="226:227" x14ac:dyDescent="0.2">
      <c r="HR78" s="12"/>
      <c r="HS78" s="6">
        <f>[1]основа!AM103</f>
        <v>42551</v>
      </c>
    </row>
    <row r="79" spans="226:227" x14ac:dyDescent="0.2">
      <c r="HR79" s="12"/>
      <c r="HS79" s="6">
        <f>[1]основа!AM104</f>
        <v>42551</v>
      </c>
    </row>
    <row r="80" spans="226:227" x14ac:dyDescent="0.2">
      <c r="HR80" s="12"/>
      <c r="HS80" s="6">
        <f>[1]основа!AM105</f>
        <v>42551</v>
      </c>
    </row>
    <row r="81" spans="226:227" x14ac:dyDescent="0.2">
      <c r="HR81" s="12"/>
      <c r="HS81" s="6">
        <f>[1]основа!AM106</f>
        <v>42551</v>
      </c>
    </row>
    <row r="82" spans="226:227" x14ac:dyDescent="0.2">
      <c r="HR82" s="12"/>
      <c r="HS82" s="6">
        <f>[1]основа!AM107</f>
        <v>42551</v>
      </c>
    </row>
    <row r="83" spans="226:227" x14ac:dyDescent="0.2">
      <c r="HR83" s="12"/>
      <c r="HS83" s="6">
        <f>[1]основа!AM108</f>
        <v>42551</v>
      </c>
    </row>
    <row r="84" spans="226:227" x14ac:dyDescent="0.2">
      <c r="HR84" s="12"/>
      <c r="HS84" s="6">
        <f>[1]основа!AM109</f>
        <v>42551</v>
      </c>
    </row>
    <row r="85" spans="226:227" x14ac:dyDescent="0.2">
      <c r="HR85" s="12"/>
      <c r="HS85" s="6">
        <f>[1]основа!AM110</f>
        <v>42551</v>
      </c>
    </row>
    <row r="86" spans="226:227" x14ac:dyDescent="0.2">
      <c r="HR86" s="12"/>
      <c r="HS86" s="6">
        <f>[1]основа!AM111</f>
        <v>42551</v>
      </c>
    </row>
    <row r="87" spans="226:227" x14ac:dyDescent="0.2">
      <c r="HR87" s="12"/>
      <c r="HS87" s="6">
        <f>[1]основа!AM112</f>
        <v>42551</v>
      </c>
    </row>
    <row r="88" spans="226:227" x14ac:dyDescent="0.2">
      <c r="HR88" s="12"/>
      <c r="HS88" s="6">
        <f>[1]основа!AM113</f>
        <v>42551</v>
      </c>
    </row>
    <row r="89" spans="226:227" x14ac:dyDescent="0.2">
      <c r="HR89" s="12"/>
      <c r="HS89" s="6">
        <f>[1]основа!AM114</f>
        <v>42551</v>
      </c>
    </row>
    <row r="90" spans="226:227" x14ac:dyDescent="0.2">
      <c r="HR90" s="12"/>
      <c r="HS90" s="6">
        <f>[1]основа!AM115</f>
        <v>42551</v>
      </c>
    </row>
    <row r="91" spans="226:227" x14ac:dyDescent="0.2">
      <c r="HR91" s="12"/>
      <c r="HS91" s="6">
        <f>[1]основа!AM116</f>
        <v>42551</v>
      </c>
    </row>
    <row r="92" spans="226:227" x14ac:dyDescent="0.2">
      <c r="HR92" s="12"/>
      <c r="HS92" s="6">
        <f>[1]основа!AM117</f>
        <v>42551</v>
      </c>
    </row>
    <row r="93" spans="226:227" x14ac:dyDescent="0.2">
      <c r="HR93" s="12"/>
      <c r="HS93" s="6">
        <f>[1]основа!AM118</f>
        <v>42551</v>
      </c>
    </row>
    <row r="94" spans="226:227" x14ac:dyDescent="0.2">
      <c r="HR94" s="12"/>
      <c r="HS94" s="6">
        <f>[1]основа!AM119</f>
        <v>42551</v>
      </c>
    </row>
    <row r="95" spans="226:227" x14ac:dyDescent="0.2">
      <c r="HR95" s="12"/>
      <c r="HS95" s="6">
        <f>[1]основа!AM120</f>
        <v>42551</v>
      </c>
    </row>
    <row r="96" spans="226:227" x14ac:dyDescent="0.2">
      <c r="HR96" s="12"/>
      <c r="HS96" s="6">
        <f>[1]основа!AM121</f>
        <v>42551</v>
      </c>
    </row>
    <row r="97" spans="226:227" x14ac:dyDescent="0.2">
      <c r="HR97" s="12"/>
      <c r="HS97" s="6">
        <f>[1]основа!AM122</f>
        <v>42551</v>
      </c>
    </row>
    <row r="98" spans="226:227" x14ac:dyDescent="0.2">
      <c r="HR98" s="12"/>
      <c r="HS98" s="6">
        <f>[1]основа!AM123</f>
        <v>42551</v>
      </c>
    </row>
    <row r="99" spans="226:227" x14ac:dyDescent="0.2">
      <c r="HR99" s="12"/>
      <c r="HS99" s="6">
        <f>[1]основа!AM124</f>
        <v>42551</v>
      </c>
    </row>
    <row r="100" spans="226:227" x14ac:dyDescent="0.2">
      <c r="HR100" s="12"/>
      <c r="HS100" s="6">
        <f>[1]основа!AM125</f>
        <v>42551</v>
      </c>
    </row>
    <row r="101" spans="226:227" x14ac:dyDescent="0.2">
      <c r="HR101" s="12"/>
      <c r="HS101" s="6">
        <f>[1]основа!AM126</f>
        <v>42551</v>
      </c>
    </row>
    <row r="102" spans="226:227" x14ac:dyDescent="0.2">
      <c r="HR102" s="12"/>
      <c r="HS102" s="6">
        <f>[1]основа!AM127</f>
        <v>42551</v>
      </c>
    </row>
    <row r="103" spans="226:227" x14ac:dyDescent="0.2">
      <c r="HR103" s="12"/>
      <c r="HS103" s="6">
        <f>[1]основа!AM128</f>
        <v>42551</v>
      </c>
    </row>
    <row r="104" spans="226:227" x14ac:dyDescent="0.2">
      <c r="HR104" s="12"/>
      <c r="HS104" s="6">
        <f>[1]основа!AM129</f>
        <v>42551</v>
      </c>
    </row>
    <row r="105" spans="226:227" x14ac:dyDescent="0.2">
      <c r="HR105" s="12"/>
      <c r="HS105" s="6">
        <f>[1]основа!AM130</f>
        <v>42551</v>
      </c>
    </row>
    <row r="106" spans="226:227" x14ac:dyDescent="0.2">
      <c r="HR106" s="12"/>
      <c r="HS106" s="6">
        <f>[1]основа!AM131</f>
        <v>42551</v>
      </c>
    </row>
    <row r="107" spans="226:227" x14ac:dyDescent="0.2">
      <c r="HR107" s="12"/>
      <c r="HS107" s="6">
        <f>[1]основа!AM132</f>
        <v>42551</v>
      </c>
    </row>
    <row r="108" spans="226:227" x14ac:dyDescent="0.2">
      <c r="HR108" s="12"/>
      <c r="HS108" s="6">
        <f>[1]основа!AM133</f>
        <v>42551</v>
      </c>
    </row>
    <row r="109" spans="226:227" x14ac:dyDescent="0.2">
      <c r="HR109" s="12"/>
      <c r="HS109" s="6">
        <f>[1]основа!AM134</f>
        <v>42551</v>
      </c>
    </row>
    <row r="110" spans="226:227" x14ac:dyDescent="0.2">
      <c r="HR110" s="12"/>
      <c r="HS110" s="6">
        <f>[1]основа!AM135</f>
        <v>42551</v>
      </c>
    </row>
    <row r="111" spans="226:227" x14ac:dyDescent="0.2">
      <c r="HR111" s="12"/>
      <c r="HS111" s="6">
        <f>[1]основа!AM136</f>
        <v>42551</v>
      </c>
    </row>
    <row r="112" spans="226:227" x14ac:dyDescent="0.2">
      <c r="HR112" s="12"/>
      <c r="HS112" s="6">
        <f>[1]основа!AM137</f>
        <v>42551</v>
      </c>
    </row>
    <row r="113" spans="226:227" x14ac:dyDescent="0.2">
      <c r="HR113" s="12"/>
      <c r="HS113" s="6">
        <f>[1]основа!AM138</f>
        <v>42551</v>
      </c>
    </row>
    <row r="114" spans="226:227" x14ac:dyDescent="0.2">
      <c r="HR114" s="12"/>
      <c r="HS114" s="6">
        <f>[1]основа!AM139</f>
        <v>42551</v>
      </c>
    </row>
    <row r="115" spans="226:227" x14ac:dyDescent="0.2">
      <c r="HR115" s="12"/>
      <c r="HS115" s="6">
        <f>[1]основа!AM140</f>
        <v>42551</v>
      </c>
    </row>
    <row r="116" spans="226:227" x14ac:dyDescent="0.2">
      <c r="HR116" s="12"/>
      <c r="HS116" s="6">
        <f>[1]основа!AM141</f>
        <v>42551</v>
      </c>
    </row>
    <row r="117" spans="226:227" x14ac:dyDescent="0.2">
      <c r="HR117" s="12"/>
      <c r="HS117" s="6">
        <f>[1]основа!AM142</f>
        <v>42551</v>
      </c>
    </row>
    <row r="118" spans="226:227" x14ac:dyDescent="0.2">
      <c r="HR118" s="12"/>
      <c r="HS118" s="6">
        <f>[1]основа!AM143</f>
        <v>42551</v>
      </c>
    </row>
    <row r="119" spans="226:227" x14ac:dyDescent="0.2">
      <c r="HR119" s="12"/>
      <c r="HS119" s="6">
        <f>[1]основа!AM144</f>
        <v>42551</v>
      </c>
    </row>
    <row r="120" spans="226:227" x14ac:dyDescent="0.2">
      <c r="HR120" s="12"/>
      <c r="HS120" s="6">
        <f>[1]основа!AM145</f>
        <v>42551</v>
      </c>
    </row>
    <row r="121" spans="226:227" x14ac:dyDescent="0.2">
      <c r="HR121" s="12"/>
      <c r="HS121" s="6">
        <f>[1]основа!AM146</f>
        <v>42551</v>
      </c>
    </row>
    <row r="122" spans="226:227" x14ac:dyDescent="0.2">
      <c r="HR122" s="12"/>
      <c r="HS122" s="6">
        <f>[1]основа!AM147</f>
        <v>42551</v>
      </c>
    </row>
    <row r="123" spans="226:227" x14ac:dyDescent="0.2">
      <c r="HR123" s="12"/>
      <c r="HS123" s="6">
        <f>[1]основа!AM148</f>
        <v>42551</v>
      </c>
    </row>
    <row r="124" spans="226:227" x14ac:dyDescent="0.2">
      <c r="HR124" s="12"/>
      <c r="HS124" s="6">
        <f>[1]основа!AM149</f>
        <v>42551</v>
      </c>
    </row>
    <row r="125" spans="226:227" x14ac:dyDescent="0.2">
      <c r="HR125" s="12"/>
      <c r="HS125" s="6">
        <f>[1]основа!AM150</f>
        <v>42551</v>
      </c>
    </row>
    <row r="126" spans="226:227" x14ac:dyDescent="0.2">
      <c r="HR126" s="12"/>
      <c r="HS126" s="6">
        <f>[1]основа!AM151</f>
        <v>42551</v>
      </c>
    </row>
    <row r="127" spans="226:227" x14ac:dyDescent="0.2">
      <c r="HR127" s="12"/>
      <c r="HS127" s="6">
        <f>[1]основа!AM152</f>
        <v>42551</v>
      </c>
    </row>
    <row r="128" spans="226:227" x14ac:dyDescent="0.2">
      <c r="HR128" s="12"/>
      <c r="HS128" s="6">
        <f>[1]основа!AM153</f>
        <v>42551</v>
      </c>
    </row>
    <row r="129" spans="226:227" x14ac:dyDescent="0.2">
      <c r="HR129" s="12"/>
      <c r="HS129" s="6">
        <f>[1]основа!AM154</f>
        <v>42551</v>
      </c>
    </row>
    <row r="130" spans="226:227" x14ac:dyDescent="0.2">
      <c r="HR130" s="12"/>
      <c r="HS130" s="6">
        <f>[1]основа!AM155</f>
        <v>42551</v>
      </c>
    </row>
    <row r="131" spans="226:227" x14ac:dyDescent="0.2">
      <c r="HR131" s="12"/>
      <c r="HS131" s="6">
        <f>[1]основа!AM156</f>
        <v>42551</v>
      </c>
    </row>
    <row r="132" spans="226:227" x14ac:dyDescent="0.2">
      <c r="HR132" s="12"/>
      <c r="HS132" s="6">
        <f>[1]основа!AM157</f>
        <v>42551</v>
      </c>
    </row>
    <row r="133" spans="226:227" x14ac:dyDescent="0.2">
      <c r="HR133" s="12"/>
      <c r="HS133" s="6">
        <f>[1]основа!AM158</f>
        <v>42551</v>
      </c>
    </row>
    <row r="134" spans="226:227" x14ac:dyDescent="0.2">
      <c r="HR134" s="12"/>
      <c r="HS134" s="6">
        <f>[1]основа!AM159</f>
        <v>42551</v>
      </c>
    </row>
    <row r="135" spans="226:227" x14ac:dyDescent="0.2">
      <c r="HR135" s="12"/>
      <c r="HS135" s="6">
        <f>[1]основа!AM160</f>
        <v>42551</v>
      </c>
    </row>
    <row r="136" spans="226:227" x14ac:dyDescent="0.2">
      <c r="HR136" s="12"/>
      <c r="HS136" s="6">
        <f>[1]основа!AM161</f>
        <v>42551</v>
      </c>
    </row>
    <row r="137" spans="226:227" x14ac:dyDescent="0.2">
      <c r="HR137" s="12"/>
      <c r="HS137" s="6">
        <f>[1]основа!AM162</f>
        <v>42551</v>
      </c>
    </row>
    <row r="138" spans="226:227" x14ac:dyDescent="0.2">
      <c r="HR138" s="12"/>
      <c r="HS138" s="6">
        <f>[1]основа!AM163</f>
        <v>42551</v>
      </c>
    </row>
    <row r="139" spans="226:227" x14ac:dyDescent="0.2">
      <c r="HR139" s="12"/>
      <c r="HS139" s="6">
        <f>[1]основа!AM164</f>
        <v>42551</v>
      </c>
    </row>
    <row r="140" spans="226:227" x14ac:dyDescent="0.2">
      <c r="HR140" s="12"/>
      <c r="HS140" s="6">
        <f>[1]основа!AM165</f>
        <v>42551</v>
      </c>
    </row>
    <row r="141" spans="226:227" x14ac:dyDescent="0.2">
      <c r="HR141" s="12"/>
      <c r="HS141" s="6">
        <f>[1]основа!AM166</f>
        <v>42551</v>
      </c>
    </row>
    <row r="142" spans="226:227" x14ac:dyDescent="0.2">
      <c r="HR142" s="12"/>
      <c r="HS142" s="6">
        <f>[1]основа!AM167</f>
        <v>42551</v>
      </c>
    </row>
    <row r="143" spans="226:227" x14ac:dyDescent="0.2">
      <c r="HR143" s="12"/>
      <c r="HS143" s="6">
        <f>[1]основа!AM168</f>
        <v>42551</v>
      </c>
    </row>
    <row r="144" spans="226:227" x14ac:dyDescent="0.2">
      <c r="HR144" s="12"/>
      <c r="HS144" s="6">
        <f>[1]основа!AM169</f>
        <v>42551</v>
      </c>
    </row>
    <row r="145" spans="226:227" x14ac:dyDescent="0.2">
      <c r="HR145" s="12"/>
      <c r="HS145" s="6">
        <f>[1]основа!AM170</f>
        <v>42551</v>
      </c>
    </row>
    <row r="146" spans="226:227" x14ac:dyDescent="0.2">
      <c r="HR146" s="12"/>
      <c r="HS146" s="6">
        <f>[1]основа!AM171</f>
        <v>42551</v>
      </c>
    </row>
    <row r="147" spans="226:227" x14ac:dyDescent="0.2">
      <c r="HR147" s="12"/>
      <c r="HS147" s="6">
        <f>[1]основа!AM172</f>
        <v>42551</v>
      </c>
    </row>
    <row r="148" spans="226:227" x14ac:dyDescent="0.2">
      <c r="HR148" s="12"/>
      <c r="HS148" s="6">
        <f>[1]основа!AM173</f>
        <v>42551</v>
      </c>
    </row>
    <row r="149" spans="226:227" x14ac:dyDescent="0.2">
      <c r="HR149" s="12"/>
      <c r="HS149" s="6">
        <f>[1]основа!AM174</f>
        <v>42551</v>
      </c>
    </row>
    <row r="150" spans="226:227" x14ac:dyDescent="0.2">
      <c r="HR150" s="12"/>
      <c r="HS150" s="6">
        <f>[1]основа!AM175</f>
        <v>42551</v>
      </c>
    </row>
    <row r="151" spans="226:227" x14ac:dyDescent="0.2">
      <c r="HR151" s="12"/>
      <c r="HS151" s="6">
        <f>[1]основа!AM176</f>
        <v>42551</v>
      </c>
    </row>
    <row r="152" spans="226:227" x14ac:dyDescent="0.2">
      <c r="HR152" s="12"/>
      <c r="HS152" s="6">
        <f>[1]основа!AM177</f>
        <v>42551</v>
      </c>
    </row>
    <row r="153" spans="226:227" x14ac:dyDescent="0.2">
      <c r="HR153" s="12"/>
      <c r="HS153" s="6">
        <f>[1]основа!AM178</f>
        <v>42551</v>
      </c>
    </row>
    <row r="154" spans="226:227" x14ac:dyDescent="0.2">
      <c r="HR154" s="12"/>
      <c r="HS154" s="6">
        <f>[1]основа!AM179</f>
        <v>42551</v>
      </c>
    </row>
    <row r="155" spans="226:227" x14ac:dyDescent="0.2">
      <c r="HR155" s="12"/>
      <c r="HS155" s="6">
        <f>[1]основа!AM180</f>
        <v>42551</v>
      </c>
    </row>
    <row r="156" spans="226:227" x14ac:dyDescent="0.2">
      <c r="HR156" s="12"/>
      <c r="HS156" s="6">
        <f>[1]основа!AM181</f>
        <v>42551</v>
      </c>
    </row>
    <row r="157" spans="226:227" x14ac:dyDescent="0.2">
      <c r="HR157" s="12"/>
      <c r="HS157" s="6">
        <f>[1]основа!AM182</f>
        <v>42551</v>
      </c>
    </row>
    <row r="158" spans="226:227" x14ac:dyDescent="0.2">
      <c r="HR158" s="12"/>
      <c r="HS158" s="6">
        <f>[1]основа!AM183</f>
        <v>42551</v>
      </c>
    </row>
    <row r="159" spans="226:227" x14ac:dyDescent="0.2">
      <c r="HR159" s="12"/>
      <c r="HS159" s="6">
        <f>[1]основа!AM184</f>
        <v>42551</v>
      </c>
    </row>
    <row r="160" spans="226:227" x14ac:dyDescent="0.2">
      <c r="HR160" s="12"/>
      <c r="HS160" s="6">
        <f>[1]основа!AM185</f>
        <v>42551</v>
      </c>
    </row>
    <row r="161" spans="226:227" x14ac:dyDescent="0.2">
      <c r="HR161" s="12"/>
      <c r="HS161" s="6">
        <f>[1]основа!AM186</f>
        <v>42551</v>
      </c>
    </row>
    <row r="162" spans="226:227" x14ac:dyDescent="0.2">
      <c r="HR162" s="12"/>
      <c r="HS162" s="6">
        <f>[1]основа!AM187</f>
        <v>42551</v>
      </c>
    </row>
    <row r="163" spans="226:227" x14ac:dyDescent="0.2">
      <c r="HR163" s="12"/>
      <c r="HS163" s="6">
        <f>[1]основа!AM188</f>
        <v>42551</v>
      </c>
    </row>
    <row r="164" spans="226:227" x14ac:dyDescent="0.2">
      <c r="HR164" s="12"/>
      <c r="HS164" s="6">
        <f>[1]основа!AM189</f>
        <v>42551</v>
      </c>
    </row>
    <row r="165" spans="226:227" x14ac:dyDescent="0.2">
      <c r="HR165" s="12"/>
      <c r="HS165" s="6">
        <f>[1]основа!AM190</f>
        <v>42551</v>
      </c>
    </row>
    <row r="166" spans="226:227" x14ac:dyDescent="0.2">
      <c r="HR166" s="12"/>
      <c r="HS166" s="6">
        <f>[1]основа!AM191</f>
        <v>42551</v>
      </c>
    </row>
    <row r="167" spans="226:227" x14ac:dyDescent="0.2">
      <c r="HR167" s="12"/>
      <c r="HS167" s="6">
        <f>[1]основа!AM192</f>
        <v>42551</v>
      </c>
    </row>
    <row r="168" spans="226:227" x14ac:dyDescent="0.2">
      <c r="HR168" s="12"/>
      <c r="HS168" s="6">
        <f>[1]основа!AM193</f>
        <v>42551</v>
      </c>
    </row>
    <row r="169" spans="226:227" x14ac:dyDescent="0.2">
      <c r="HR169" s="12"/>
      <c r="HS169" s="6">
        <f>[1]основа!AM194</f>
        <v>42551</v>
      </c>
    </row>
    <row r="170" spans="226:227" x14ac:dyDescent="0.2">
      <c r="HR170" s="12"/>
      <c r="HS170" s="6">
        <f>[1]основа!AM195</f>
        <v>42551</v>
      </c>
    </row>
    <row r="171" spans="226:227" x14ac:dyDescent="0.2">
      <c r="HR171" s="12"/>
      <c r="HS171" s="6">
        <f>[1]основа!AM196</f>
        <v>42551</v>
      </c>
    </row>
    <row r="172" spans="226:227" x14ac:dyDescent="0.2">
      <c r="HR172" s="12"/>
      <c r="HS172" s="6">
        <f>[1]основа!AM197</f>
        <v>42551</v>
      </c>
    </row>
    <row r="173" spans="226:227" x14ac:dyDescent="0.2">
      <c r="HR173" s="12"/>
      <c r="HS173" s="6">
        <f>[1]основа!AM198</f>
        <v>42551</v>
      </c>
    </row>
    <row r="174" spans="226:227" x14ac:dyDescent="0.2">
      <c r="HR174" s="12"/>
      <c r="HS174" s="6">
        <f>[1]основа!AM199</f>
        <v>42551</v>
      </c>
    </row>
    <row r="175" spans="226:227" x14ac:dyDescent="0.2">
      <c r="HR175" s="12"/>
      <c r="HS175" s="6">
        <f>[1]основа!AM200</f>
        <v>42551</v>
      </c>
    </row>
    <row r="176" spans="226:227" x14ac:dyDescent="0.2">
      <c r="HR176" s="12"/>
      <c r="HS176" s="6">
        <f>[1]основа!AM201</f>
        <v>42551</v>
      </c>
    </row>
    <row r="177" spans="226:227" x14ac:dyDescent="0.2">
      <c r="HR177" s="12"/>
      <c r="HS177" s="6">
        <f>[1]основа!AM202</f>
        <v>42551</v>
      </c>
    </row>
    <row r="178" spans="226:227" x14ac:dyDescent="0.2">
      <c r="HR178" s="12"/>
      <c r="HS178" s="6">
        <f>[1]основа!AM203</f>
        <v>42551</v>
      </c>
    </row>
    <row r="179" spans="226:227" x14ac:dyDescent="0.2">
      <c r="HR179" s="12"/>
      <c r="HS179" s="6">
        <f>[1]основа!AM204</f>
        <v>42551</v>
      </c>
    </row>
    <row r="180" spans="226:227" x14ac:dyDescent="0.2">
      <c r="HR180" s="12"/>
      <c r="HS180" s="6">
        <f>[1]основа!AM205</f>
        <v>42551</v>
      </c>
    </row>
    <row r="181" spans="226:227" x14ac:dyDescent="0.2">
      <c r="HR181" s="12"/>
      <c r="HS181" s="6">
        <f>[1]основа!AM206</f>
        <v>42551</v>
      </c>
    </row>
    <row r="182" spans="226:227" x14ac:dyDescent="0.2">
      <c r="HR182" s="12"/>
      <c r="HS182" s="6">
        <f>[1]основа!AM207</f>
        <v>42551</v>
      </c>
    </row>
    <row r="183" spans="226:227" x14ac:dyDescent="0.2">
      <c r="HR183" s="12"/>
      <c r="HS183" s="6">
        <f>[1]основа!AM208</f>
        <v>42551</v>
      </c>
    </row>
    <row r="184" spans="226:227" x14ac:dyDescent="0.2">
      <c r="HR184" s="12"/>
      <c r="HS184" s="6">
        <f>[1]основа!AM209</f>
        <v>42551</v>
      </c>
    </row>
    <row r="185" spans="226:227" x14ac:dyDescent="0.2">
      <c r="HR185" s="12"/>
      <c r="HS185" s="6">
        <f>[1]основа!AM210</f>
        <v>42551</v>
      </c>
    </row>
    <row r="186" spans="226:227" x14ac:dyDescent="0.2">
      <c r="HR186" s="12"/>
      <c r="HS186" s="6">
        <f>[1]основа!AM211</f>
        <v>42551</v>
      </c>
    </row>
    <row r="187" spans="226:227" x14ac:dyDescent="0.2">
      <c r="HR187" s="12"/>
      <c r="HS187" s="6">
        <f>[1]основа!AM212</f>
        <v>42551</v>
      </c>
    </row>
    <row r="188" spans="226:227" x14ac:dyDescent="0.2">
      <c r="HR188" s="12"/>
      <c r="HS188" s="6">
        <f>[1]основа!AM213</f>
        <v>42551</v>
      </c>
    </row>
    <row r="189" spans="226:227" x14ac:dyDescent="0.2">
      <c r="HR189" s="12"/>
      <c r="HS189" s="6">
        <f>[1]основа!AM214</f>
        <v>42551</v>
      </c>
    </row>
    <row r="190" spans="226:227" x14ac:dyDescent="0.2">
      <c r="HR190" s="12"/>
      <c r="HS190" s="6">
        <f>[1]основа!AM215</f>
        <v>42551</v>
      </c>
    </row>
    <row r="191" spans="226:227" x14ac:dyDescent="0.2">
      <c r="HR191" s="12"/>
      <c r="HS191" s="6">
        <f>[1]основа!AM216</f>
        <v>42551</v>
      </c>
    </row>
    <row r="192" spans="226:227" x14ac:dyDescent="0.2">
      <c r="HR192" s="12"/>
      <c r="HS192" s="6">
        <f>[1]основа!AM217</f>
        <v>42551</v>
      </c>
    </row>
    <row r="193" spans="226:227" x14ac:dyDescent="0.2">
      <c r="HR193" s="12"/>
      <c r="HS193" s="6">
        <f>[1]основа!AM218</f>
        <v>42551</v>
      </c>
    </row>
    <row r="194" spans="226:227" x14ac:dyDescent="0.2">
      <c r="HR194" s="12"/>
      <c r="HS194" s="6">
        <f>[1]основа!AM219</f>
        <v>42551</v>
      </c>
    </row>
    <row r="195" spans="226:227" x14ac:dyDescent="0.2">
      <c r="HR195" s="12"/>
      <c r="HS195" s="6">
        <f>[1]основа!AM220</f>
        <v>42551</v>
      </c>
    </row>
    <row r="196" spans="226:227" x14ac:dyDescent="0.2">
      <c r="HR196" s="12"/>
      <c r="HS196" s="6">
        <f>[1]основа!AM221</f>
        <v>42551</v>
      </c>
    </row>
    <row r="197" spans="226:227" x14ac:dyDescent="0.2">
      <c r="HR197" s="12"/>
      <c r="HS197" s="6">
        <f>[1]основа!AM222</f>
        <v>42551</v>
      </c>
    </row>
    <row r="198" spans="226:227" x14ac:dyDescent="0.2">
      <c r="HR198" s="12"/>
      <c r="HS198" s="6">
        <f>[1]основа!AM223</f>
        <v>42551</v>
      </c>
    </row>
    <row r="199" spans="226:227" x14ac:dyDescent="0.2">
      <c r="HR199" s="12"/>
      <c r="HS199" s="6">
        <f>[1]основа!AM224</f>
        <v>42551</v>
      </c>
    </row>
    <row r="200" spans="226:227" x14ac:dyDescent="0.2">
      <c r="HR200" s="12"/>
      <c r="HS200" s="6">
        <f>[1]основа!AM225</f>
        <v>42551</v>
      </c>
    </row>
    <row r="201" spans="226:227" x14ac:dyDescent="0.2">
      <c r="HR201" s="12"/>
      <c r="HS201" s="6">
        <f>[1]основа!AM226</f>
        <v>42551</v>
      </c>
    </row>
    <row r="202" spans="226:227" x14ac:dyDescent="0.2">
      <c r="HR202" s="12"/>
      <c r="HS202" s="6">
        <f>[1]основа!AM227</f>
        <v>42551</v>
      </c>
    </row>
    <row r="203" spans="226:227" x14ac:dyDescent="0.2">
      <c r="HR203" s="12"/>
      <c r="HS203" s="6">
        <f>[1]основа!AM228</f>
        <v>42551</v>
      </c>
    </row>
    <row r="204" spans="226:227" x14ac:dyDescent="0.2">
      <c r="HR204" s="12"/>
      <c r="HS204" s="6">
        <f>[1]основа!AM229</f>
        <v>42551</v>
      </c>
    </row>
    <row r="205" spans="226:227" x14ac:dyDescent="0.2">
      <c r="HR205" s="12"/>
      <c r="HS205" s="6">
        <f>[1]основа!AM230</f>
        <v>42551</v>
      </c>
    </row>
    <row r="206" spans="226:227" x14ac:dyDescent="0.2">
      <c r="HR206" s="12"/>
      <c r="HS206" s="6">
        <f>[1]основа!AM231</f>
        <v>42551</v>
      </c>
    </row>
    <row r="207" spans="226:227" x14ac:dyDescent="0.2">
      <c r="HR207" s="12"/>
      <c r="HS207" s="6">
        <f>[1]основа!AM232</f>
        <v>42551</v>
      </c>
    </row>
    <row r="208" spans="226:227" x14ac:dyDescent="0.2">
      <c r="HR208" s="12"/>
      <c r="HS208" s="6">
        <f>[1]основа!AM233</f>
        <v>42551</v>
      </c>
    </row>
    <row r="209" spans="226:227" x14ac:dyDescent="0.2">
      <c r="HR209" s="12"/>
      <c r="HS209" s="6">
        <f>[1]основа!AM234</f>
        <v>42551</v>
      </c>
    </row>
    <row r="210" spans="226:227" x14ac:dyDescent="0.2">
      <c r="HR210" s="12"/>
      <c r="HS210" s="6">
        <f>[1]основа!AM235</f>
        <v>42551</v>
      </c>
    </row>
    <row r="211" spans="226:227" x14ac:dyDescent="0.2">
      <c r="HR211" s="12"/>
      <c r="HS211" s="6">
        <f>[1]основа!AM236</f>
        <v>42551</v>
      </c>
    </row>
    <row r="212" spans="226:227" x14ac:dyDescent="0.2">
      <c r="HR212" s="12"/>
      <c r="HS212" s="6">
        <f>[1]основа!AM237</f>
        <v>42551</v>
      </c>
    </row>
    <row r="213" spans="226:227" x14ac:dyDescent="0.2">
      <c r="HR213" s="12"/>
      <c r="HS213" s="6">
        <f>[1]основа!AM238</f>
        <v>42551</v>
      </c>
    </row>
    <row r="214" spans="226:227" x14ac:dyDescent="0.2">
      <c r="HR214" s="12"/>
      <c r="HS214" s="6">
        <f>[1]основа!AM239</f>
        <v>42551</v>
      </c>
    </row>
    <row r="215" spans="226:227" x14ac:dyDescent="0.2">
      <c r="HR215" s="12"/>
      <c r="HS215" s="6">
        <f>[1]основа!AM240</f>
        <v>42551</v>
      </c>
    </row>
    <row r="216" spans="226:227" x14ac:dyDescent="0.2">
      <c r="HR216" s="12"/>
      <c r="HS216" s="6">
        <f>[1]основа!AM241</f>
        <v>42551</v>
      </c>
    </row>
    <row r="217" spans="226:227" x14ac:dyDescent="0.2">
      <c r="HR217" s="12"/>
      <c r="HS217" s="6">
        <f>[1]основа!AM242</f>
        <v>42551</v>
      </c>
    </row>
    <row r="218" spans="226:227" x14ac:dyDescent="0.2">
      <c r="HR218" s="12"/>
      <c r="HS218" s="6">
        <f>[1]основа!AM243</f>
        <v>42551</v>
      </c>
    </row>
    <row r="219" spans="226:227" x14ac:dyDescent="0.2">
      <c r="HR219" s="12"/>
      <c r="HS219" s="6">
        <f>[1]основа!AM244</f>
        <v>42551</v>
      </c>
    </row>
    <row r="220" spans="226:227" x14ac:dyDescent="0.2">
      <c r="HR220" s="12"/>
      <c r="HS220" s="6">
        <f>[1]основа!AM245</f>
        <v>42551</v>
      </c>
    </row>
    <row r="221" spans="226:227" x14ac:dyDescent="0.2">
      <c r="HR221" s="12"/>
      <c r="HS221" s="6">
        <f>[1]основа!AM246</f>
        <v>42551</v>
      </c>
    </row>
    <row r="222" spans="226:227" x14ac:dyDescent="0.2">
      <c r="HR222" s="12"/>
      <c r="HS222" s="6">
        <f>[1]основа!AM247</f>
        <v>42551</v>
      </c>
    </row>
    <row r="223" spans="226:227" x14ac:dyDescent="0.2">
      <c r="HR223" s="12"/>
      <c r="HS223" s="6">
        <f>[1]основа!AM248</f>
        <v>42551</v>
      </c>
    </row>
    <row r="224" spans="226:227" x14ac:dyDescent="0.2">
      <c r="HR224" s="12"/>
      <c r="HS224" s="6">
        <f>[1]основа!AM249</f>
        <v>42551</v>
      </c>
    </row>
    <row r="225" spans="226:227" x14ac:dyDescent="0.2">
      <c r="HR225" s="12"/>
      <c r="HS225" s="6">
        <f>[1]основа!AM250</f>
        <v>42551</v>
      </c>
    </row>
    <row r="226" spans="226:227" x14ac:dyDescent="0.2">
      <c r="HR226" s="12"/>
      <c r="HS226" s="6">
        <f>[1]основа!AM251</f>
        <v>42551</v>
      </c>
    </row>
    <row r="227" spans="226:227" x14ac:dyDescent="0.2">
      <c r="HR227" s="12"/>
      <c r="HS227" s="6">
        <f>[1]основа!AM252</f>
        <v>42551</v>
      </c>
    </row>
    <row r="228" spans="226:227" x14ac:dyDescent="0.2">
      <c r="HR228" s="12"/>
      <c r="HS228" s="6">
        <f>[1]основа!AM253</f>
        <v>42551</v>
      </c>
    </row>
    <row r="229" spans="226:227" x14ac:dyDescent="0.2">
      <c r="HR229" s="12"/>
      <c r="HS229" s="6">
        <f>[1]основа!AM254</f>
        <v>42551</v>
      </c>
    </row>
    <row r="230" spans="226:227" x14ac:dyDescent="0.2">
      <c r="HR230" s="12"/>
      <c r="HS230" s="6">
        <f>[1]основа!AM255</f>
        <v>42551</v>
      </c>
    </row>
    <row r="231" spans="226:227" x14ac:dyDescent="0.2">
      <c r="HR231" s="12"/>
      <c r="HS231" s="6">
        <f>[1]основа!AM256</f>
        <v>42551</v>
      </c>
    </row>
    <row r="232" spans="226:227" x14ac:dyDescent="0.2">
      <c r="HR232" s="12"/>
      <c r="HS232" s="6">
        <f>[1]основа!AM257</f>
        <v>42551</v>
      </c>
    </row>
    <row r="233" spans="226:227" x14ac:dyDescent="0.2">
      <c r="HR233" s="12"/>
      <c r="HS233" s="6">
        <f>[1]основа!AM258</f>
        <v>42551</v>
      </c>
    </row>
    <row r="234" spans="226:227" x14ac:dyDescent="0.2">
      <c r="HR234" s="12"/>
      <c r="HS234" s="6">
        <f>[1]основа!AM259</f>
        <v>42551</v>
      </c>
    </row>
    <row r="235" spans="226:227" x14ac:dyDescent="0.2">
      <c r="HR235" s="12"/>
      <c r="HS235" s="6">
        <f>[1]основа!AM260</f>
        <v>42551</v>
      </c>
    </row>
    <row r="236" spans="226:227" x14ac:dyDescent="0.2">
      <c r="HR236" s="12"/>
      <c r="HS236" s="6">
        <f>[1]основа!AM261</f>
        <v>42551</v>
      </c>
    </row>
    <row r="237" spans="226:227" x14ac:dyDescent="0.2">
      <c r="HR237" s="12"/>
      <c r="HS237" s="6">
        <f>[1]основа!AM262</f>
        <v>42551</v>
      </c>
    </row>
    <row r="238" spans="226:227" x14ac:dyDescent="0.2">
      <c r="HR238" s="12"/>
      <c r="HS238" s="6">
        <f>[1]основа!AM263</f>
        <v>42551</v>
      </c>
    </row>
    <row r="239" spans="226:227" x14ac:dyDescent="0.2">
      <c r="HR239" s="12"/>
      <c r="HS239" s="6">
        <f>[1]основа!AM264</f>
        <v>42551</v>
      </c>
    </row>
    <row r="240" spans="226:227" x14ac:dyDescent="0.2">
      <c r="HR240" s="12"/>
      <c r="HS240" s="6">
        <f>[1]основа!AM265</f>
        <v>42551</v>
      </c>
    </row>
    <row r="241" spans="226:227" x14ac:dyDescent="0.2">
      <c r="HR241" s="12"/>
      <c r="HS241" s="6">
        <f>[1]основа!AM266</f>
        <v>42551</v>
      </c>
    </row>
    <row r="242" spans="226:227" x14ac:dyDescent="0.2">
      <c r="HR242" s="12"/>
      <c r="HS242" s="6">
        <f>[1]основа!AM267</f>
        <v>42551</v>
      </c>
    </row>
    <row r="243" spans="226:227" x14ac:dyDescent="0.2">
      <c r="HR243" s="12"/>
      <c r="HS243" s="6">
        <f>[1]основа!AM268</f>
        <v>42551</v>
      </c>
    </row>
    <row r="244" spans="226:227" x14ac:dyDescent="0.2">
      <c r="HR244" s="12"/>
      <c r="HS244" s="6">
        <f>[1]основа!AM269</f>
        <v>42551</v>
      </c>
    </row>
    <row r="245" spans="226:227" x14ac:dyDescent="0.2">
      <c r="HR245" s="12"/>
      <c r="HS245" s="6">
        <f>[1]основа!AM270</f>
        <v>42551</v>
      </c>
    </row>
    <row r="246" spans="226:227" x14ac:dyDescent="0.2">
      <c r="HR246" s="12"/>
      <c r="HS246" s="6">
        <f>[1]основа!AM271</f>
        <v>42551</v>
      </c>
    </row>
    <row r="247" spans="226:227" x14ac:dyDescent="0.2">
      <c r="HR247" s="12"/>
      <c r="HS247" s="6">
        <f>[1]основа!AM272</f>
        <v>42551</v>
      </c>
    </row>
    <row r="248" spans="226:227" x14ac:dyDescent="0.2">
      <c r="HR248" s="12"/>
      <c r="HS248" s="6">
        <f>[1]основа!AM273</f>
        <v>42551</v>
      </c>
    </row>
    <row r="249" spans="226:227" x14ac:dyDescent="0.2">
      <c r="HR249" s="12"/>
      <c r="HS249" s="6">
        <f>[1]основа!AM274</f>
        <v>42551</v>
      </c>
    </row>
    <row r="250" spans="226:227" x14ac:dyDescent="0.2">
      <c r="HR250" s="12"/>
      <c r="HS250" s="6">
        <f>[1]основа!AM275</f>
        <v>42551</v>
      </c>
    </row>
    <row r="251" spans="226:227" x14ac:dyDescent="0.2">
      <c r="HR251" s="12"/>
      <c r="HS251" s="6">
        <f>[1]основа!AM276</f>
        <v>42551</v>
      </c>
    </row>
    <row r="252" spans="226:227" x14ac:dyDescent="0.2">
      <c r="HR252" s="12"/>
      <c r="HS252" s="6">
        <f>[1]основа!AM277</f>
        <v>42551</v>
      </c>
    </row>
    <row r="253" spans="226:227" x14ac:dyDescent="0.2">
      <c r="HR253" s="12"/>
      <c r="HS253" s="6">
        <f>[1]основа!AM278</f>
        <v>42551</v>
      </c>
    </row>
    <row r="254" spans="226:227" x14ac:dyDescent="0.2">
      <c r="HR254" s="12"/>
      <c r="HS254" s="6">
        <f>[1]основа!AM279</f>
        <v>42551</v>
      </c>
    </row>
    <row r="255" spans="226:227" x14ac:dyDescent="0.2">
      <c r="HR255" s="12"/>
      <c r="HS255" s="6">
        <f>[1]основа!AM280</f>
        <v>42551</v>
      </c>
    </row>
    <row r="256" spans="226:227" x14ac:dyDescent="0.2">
      <c r="HR256" s="12"/>
      <c r="HS256" s="6">
        <f>[1]основа!AM281</f>
        <v>42551</v>
      </c>
    </row>
    <row r="257" spans="226:227" x14ac:dyDescent="0.2">
      <c r="HR257" s="12"/>
      <c r="HS257" s="6">
        <f>[1]основа!AM282</f>
        <v>42551</v>
      </c>
    </row>
    <row r="258" spans="226:227" x14ac:dyDescent="0.2">
      <c r="HR258" s="12"/>
      <c r="HS258" s="6">
        <f>[1]основа!AM283</f>
        <v>42551</v>
      </c>
    </row>
    <row r="259" spans="226:227" x14ac:dyDescent="0.2">
      <c r="HR259" s="12"/>
      <c r="HS259" s="6">
        <f>[1]основа!AM284</f>
        <v>42551</v>
      </c>
    </row>
    <row r="260" spans="226:227" x14ac:dyDescent="0.2">
      <c r="HR260" s="12"/>
      <c r="HS260" s="6">
        <f>[1]основа!AM285</f>
        <v>42551</v>
      </c>
    </row>
    <row r="261" spans="226:227" x14ac:dyDescent="0.2">
      <c r="HR261" s="12"/>
      <c r="HS261" s="6">
        <f>[1]основа!AM286</f>
        <v>42551</v>
      </c>
    </row>
    <row r="262" spans="226:227" x14ac:dyDescent="0.2">
      <c r="HR262" s="12"/>
      <c r="HS262" s="6">
        <f>[1]основа!AM287</f>
        <v>42551</v>
      </c>
    </row>
    <row r="263" spans="226:227" x14ac:dyDescent="0.2">
      <c r="HR263" s="12"/>
      <c r="HS263" s="6">
        <f>[1]основа!AM288</f>
        <v>42551</v>
      </c>
    </row>
    <row r="264" spans="226:227" x14ac:dyDescent="0.2">
      <c r="HR264" s="12"/>
      <c r="HS264" s="6">
        <f>[1]основа!AM289</f>
        <v>42551</v>
      </c>
    </row>
    <row r="265" spans="226:227" x14ac:dyDescent="0.2">
      <c r="HR265" s="12"/>
      <c r="HS265" s="6">
        <f>[1]основа!AM290</f>
        <v>42551</v>
      </c>
    </row>
    <row r="266" spans="226:227" x14ac:dyDescent="0.2">
      <c r="HR266" s="12"/>
      <c r="HS266" s="6">
        <f>[1]основа!AM291</f>
        <v>42551</v>
      </c>
    </row>
    <row r="267" spans="226:227" x14ac:dyDescent="0.2">
      <c r="HR267" s="12"/>
      <c r="HS267" s="6">
        <f>[1]основа!AM292</f>
        <v>42551</v>
      </c>
    </row>
    <row r="268" spans="226:227" x14ac:dyDescent="0.2">
      <c r="HR268" s="12"/>
      <c r="HS268" s="6">
        <f>[1]основа!AM293</f>
        <v>42551</v>
      </c>
    </row>
    <row r="269" spans="226:227" x14ac:dyDescent="0.2">
      <c r="HR269" s="12"/>
      <c r="HS269" s="6">
        <f>[1]основа!AM294</f>
        <v>42551</v>
      </c>
    </row>
    <row r="270" spans="226:227" x14ac:dyDescent="0.2">
      <c r="HR270" s="12"/>
      <c r="HS270" s="6">
        <f>[1]основа!AM295</f>
        <v>42551</v>
      </c>
    </row>
    <row r="271" spans="226:227" x14ac:dyDescent="0.2">
      <c r="HR271" s="12"/>
      <c r="HS271" s="6">
        <f>[1]основа!AM296</f>
        <v>42551</v>
      </c>
    </row>
    <row r="272" spans="226:227" x14ac:dyDescent="0.2">
      <c r="HR272" s="12"/>
      <c r="HS272" s="6">
        <f>[1]основа!AM297</f>
        <v>42551</v>
      </c>
    </row>
    <row r="273" spans="226:227" x14ac:dyDescent="0.2">
      <c r="HR273" s="12"/>
      <c r="HS273" s="6">
        <f>[1]основа!AM298</f>
        <v>42551</v>
      </c>
    </row>
    <row r="274" spans="226:227" x14ac:dyDescent="0.2">
      <c r="HR274" s="12"/>
      <c r="HS274" s="6">
        <f>[1]основа!AM299</f>
        <v>42551</v>
      </c>
    </row>
    <row r="275" spans="226:227" x14ac:dyDescent="0.2">
      <c r="HR275" s="12"/>
      <c r="HS275" s="6">
        <f>[1]основа!AM300</f>
        <v>42551</v>
      </c>
    </row>
    <row r="276" spans="226:227" x14ac:dyDescent="0.2">
      <c r="HR276" s="12"/>
      <c r="HS276" s="6">
        <f>[1]основа!AM301</f>
        <v>42551</v>
      </c>
    </row>
    <row r="277" spans="226:227" x14ac:dyDescent="0.2">
      <c r="HR277" s="12"/>
      <c r="HS277" s="6">
        <f>[1]основа!AM302</f>
        <v>42551</v>
      </c>
    </row>
    <row r="278" spans="226:227" x14ac:dyDescent="0.2">
      <c r="HR278" s="12"/>
      <c r="HS278" s="6">
        <f>[1]основа!AM303</f>
        <v>42551</v>
      </c>
    </row>
    <row r="279" spans="226:227" x14ac:dyDescent="0.2">
      <c r="HR279" s="12"/>
      <c r="HS279" s="6">
        <f>[1]основа!AM304</f>
        <v>42551</v>
      </c>
    </row>
    <row r="280" spans="226:227" x14ac:dyDescent="0.2">
      <c r="HR280" s="12"/>
      <c r="HS280" s="6">
        <f>[1]основа!AM305</f>
        <v>42551</v>
      </c>
    </row>
    <row r="281" spans="226:227" x14ac:dyDescent="0.2">
      <c r="HR281" s="12"/>
      <c r="HS281" s="6">
        <f>[1]основа!AM306</f>
        <v>42551</v>
      </c>
    </row>
  </sheetData>
  <sheetProtection formatColumns="0" autoFilter="0"/>
  <mergeCells count="2">
    <mergeCell ref="F45:G45"/>
    <mergeCell ref="A1:G1"/>
  </mergeCells>
  <conditionalFormatting sqref="C1:G5 B30 B24:B28 B1:B6 A2:A6 A32:B32 A15:B19 A23:B25 A1:G1 A20:G22 A26:G28 A35:G37 C40:G50 A38:B50 A40:G42 A33:A34 B10:B18 A6:B7 A9:A12 A10:G12">
    <cfRule type="cellIs" dxfId="330" priority="659" operator="equal">
      <formula>0</formula>
    </cfRule>
  </conditionalFormatting>
  <conditionalFormatting sqref="A45:A47">
    <cfRule type="cellIs" dxfId="329" priority="655" operator="equal">
      <formula>0</formula>
    </cfRule>
  </conditionalFormatting>
  <conditionalFormatting sqref="B30 B13:B14 A38:B39 A32:B32 A15:B19 A23:B25 A6:B7 A20:G22 A26:G28 A35:G37 A33:A34 A9 A10:G12">
    <cfRule type="cellIs" dxfId="328" priority="654" stopIfTrue="1" operator="equal">
      <formula>0</formula>
    </cfRule>
  </conditionalFormatting>
  <conditionalFormatting sqref="B13">
    <cfRule type="cellIs" dxfId="327" priority="615" stopIfTrue="1" operator="equal">
      <formula>0</formula>
    </cfRule>
  </conditionalFormatting>
  <conditionalFormatting sqref="E45:G47">
    <cfRule type="cellIs" dxfId="326" priority="528" operator="equal">
      <formula>0</formula>
    </cfRule>
  </conditionalFormatting>
  <conditionalFormatting sqref="E45:F45">
    <cfRule type="cellIs" dxfId="325" priority="527" operator="equal">
      <formula>0</formula>
    </cfRule>
  </conditionalFormatting>
  <conditionalFormatting sqref="E47:F47">
    <cfRule type="cellIs" dxfId="324" priority="526" operator="equal">
      <formula>0</formula>
    </cfRule>
  </conditionalFormatting>
  <conditionalFormatting sqref="E45:G47">
    <cfRule type="cellIs" dxfId="323" priority="525" operator="equal">
      <formula>0</formula>
    </cfRule>
  </conditionalFormatting>
  <conditionalFormatting sqref="E45:F45">
    <cfRule type="cellIs" dxfId="322" priority="524" operator="equal">
      <formula>0</formula>
    </cfRule>
  </conditionalFormatting>
  <conditionalFormatting sqref="E47:F47">
    <cfRule type="cellIs" dxfId="321" priority="523" operator="equal">
      <formula>0</formula>
    </cfRule>
  </conditionalFormatting>
  <conditionalFormatting sqref="E45:G47">
    <cfRule type="cellIs" dxfId="320" priority="522" operator="equal">
      <formula>0</formula>
    </cfRule>
  </conditionalFormatting>
  <conditionalFormatting sqref="E45:F45">
    <cfRule type="cellIs" dxfId="319" priority="521" operator="equal">
      <formula>0</formula>
    </cfRule>
  </conditionalFormatting>
  <conditionalFormatting sqref="E47:F47">
    <cfRule type="cellIs" dxfId="318" priority="520" operator="equal">
      <formula>0</formula>
    </cfRule>
  </conditionalFormatting>
  <conditionalFormatting sqref="A1">
    <cfRule type="cellIs" dxfId="317" priority="518" operator="equal">
      <formula>0</formula>
    </cfRule>
  </conditionalFormatting>
  <conditionalFormatting sqref="A1">
    <cfRule type="cellIs" dxfId="316" priority="513" operator="equal">
      <formula>0</formula>
    </cfRule>
  </conditionalFormatting>
  <conditionalFormatting sqref="A7:B7 A9 A18:B18 A25:B25 A22:G22 A33 A1:G1 A10:G10">
    <cfRule type="expression" dxfId="315" priority="1699" stopIfTrue="1">
      <formula>#REF!&lt;#REF!</formula>
    </cfRule>
  </conditionalFormatting>
  <conditionalFormatting sqref="A13">
    <cfRule type="cellIs" dxfId="314" priority="497" operator="equal">
      <formula>0</formula>
    </cfRule>
  </conditionalFormatting>
  <conditionalFormatting sqref="A13">
    <cfRule type="cellIs" dxfId="313" priority="496" stopIfTrue="1" operator="equal">
      <formula>0</formula>
    </cfRule>
  </conditionalFormatting>
  <conditionalFormatting sqref="A13">
    <cfRule type="cellIs" dxfId="312" priority="494" stopIfTrue="1" operator="equal">
      <formula>0</formula>
    </cfRule>
  </conditionalFormatting>
  <conditionalFormatting sqref="A13">
    <cfRule type="cellIs" dxfId="311" priority="492" stopIfTrue="1" operator="equal">
      <formula>0</formula>
    </cfRule>
  </conditionalFormatting>
  <conditionalFormatting sqref="A13">
    <cfRule type="cellIs" dxfId="310" priority="490" stopIfTrue="1" operator="equal">
      <formula>0</formula>
    </cfRule>
  </conditionalFormatting>
  <conditionalFormatting sqref="A13">
    <cfRule type="cellIs" dxfId="309" priority="488" stopIfTrue="1" operator="equal">
      <formula>0</formula>
    </cfRule>
  </conditionalFormatting>
  <conditionalFormatting sqref="A13">
    <cfRule type="cellIs" dxfId="308" priority="486" operator="equal">
      <formula>0</formula>
    </cfRule>
  </conditionalFormatting>
  <conditionalFormatting sqref="A13">
    <cfRule type="cellIs" dxfId="307" priority="485" stopIfTrue="1" operator="equal">
      <formula>0</formula>
    </cfRule>
  </conditionalFormatting>
  <conditionalFormatting sqref="A13">
    <cfRule type="cellIs" dxfId="306" priority="483" stopIfTrue="1" operator="equal">
      <formula>0</formula>
    </cfRule>
  </conditionalFormatting>
  <conditionalFormatting sqref="A13">
    <cfRule type="cellIs" dxfId="305" priority="481" stopIfTrue="1" operator="equal">
      <formula>0</formula>
    </cfRule>
  </conditionalFormatting>
  <conditionalFormatting sqref="A14">
    <cfRule type="cellIs" dxfId="304" priority="478" operator="equal">
      <formula>0</formula>
    </cfRule>
  </conditionalFormatting>
  <conditionalFormatting sqref="A14">
    <cfRule type="cellIs" dxfId="303" priority="477" stopIfTrue="1" operator="equal">
      <formula>0</formula>
    </cfRule>
  </conditionalFormatting>
  <conditionalFormatting sqref="A30">
    <cfRule type="cellIs" dxfId="302" priority="474" operator="equal">
      <formula>0</formula>
    </cfRule>
  </conditionalFormatting>
  <conditionalFormatting sqref="A30">
    <cfRule type="cellIs" dxfId="301" priority="473" stopIfTrue="1" operator="equal">
      <formula>0</formula>
    </cfRule>
  </conditionalFormatting>
  <conditionalFormatting sqref="C7:G7">
    <cfRule type="cellIs" dxfId="300" priority="288" stopIfTrue="1" operator="equal">
      <formula>0</formula>
    </cfRule>
  </conditionalFormatting>
  <conditionalFormatting sqref="B29">
    <cfRule type="cellIs" dxfId="299" priority="329" operator="equal">
      <formula>0</formula>
    </cfRule>
  </conditionalFormatting>
  <conditionalFormatting sqref="B29">
    <cfRule type="cellIs" dxfId="298" priority="328" stopIfTrue="1" operator="equal">
      <formula>0</formula>
    </cfRule>
  </conditionalFormatting>
  <conditionalFormatting sqref="B29">
    <cfRule type="cellIs" dxfId="297" priority="326" stopIfTrue="1" operator="equal">
      <formula>0</formula>
    </cfRule>
  </conditionalFormatting>
  <conditionalFormatting sqref="A29">
    <cfRule type="cellIs" dxfId="296" priority="325" operator="equal">
      <formula>0</formula>
    </cfRule>
  </conditionalFormatting>
  <conditionalFormatting sqref="A29">
    <cfRule type="cellIs" dxfId="295" priority="324" stopIfTrue="1" operator="equal">
      <formula>0</formula>
    </cfRule>
  </conditionalFormatting>
  <conditionalFormatting sqref="A29">
    <cfRule type="cellIs" dxfId="294" priority="322" stopIfTrue="1" operator="equal">
      <formula>0</formula>
    </cfRule>
  </conditionalFormatting>
  <conditionalFormatting sqref="A29">
    <cfRule type="cellIs" dxfId="293" priority="320" stopIfTrue="1" operator="equal">
      <formula>0</formula>
    </cfRule>
  </conditionalFormatting>
  <conditionalFormatting sqref="A29">
    <cfRule type="cellIs" dxfId="292" priority="318" stopIfTrue="1" operator="equal">
      <formula>0</formula>
    </cfRule>
  </conditionalFormatting>
  <conditionalFormatting sqref="A29">
    <cfRule type="cellIs" dxfId="291" priority="316" stopIfTrue="1" operator="equal">
      <formula>0</formula>
    </cfRule>
  </conditionalFormatting>
  <conditionalFormatting sqref="A29">
    <cfRule type="cellIs" dxfId="290" priority="314" operator="equal">
      <formula>0</formula>
    </cfRule>
  </conditionalFormatting>
  <conditionalFormatting sqref="A29">
    <cfRule type="cellIs" dxfId="289" priority="313" stopIfTrue="1" operator="equal">
      <formula>0</formula>
    </cfRule>
  </conditionalFormatting>
  <conditionalFormatting sqref="A29">
    <cfRule type="cellIs" dxfId="288" priority="311" stopIfTrue="1" operator="equal">
      <formula>0</formula>
    </cfRule>
  </conditionalFormatting>
  <conditionalFormatting sqref="A29">
    <cfRule type="cellIs" dxfId="287" priority="309" stopIfTrue="1" operator="equal">
      <formula>0</formula>
    </cfRule>
  </conditionalFormatting>
  <conditionalFormatting sqref="C38:G38">
    <cfRule type="cellIs" dxfId="286" priority="201" stopIfTrue="1" operator="equal">
      <formula>0</formula>
    </cfRule>
  </conditionalFormatting>
  <conditionalFormatting sqref="C7:G7">
    <cfRule type="cellIs" dxfId="285" priority="289" operator="equal">
      <formula>0</formula>
    </cfRule>
  </conditionalFormatting>
  <conditionalFormatting sqref="C24:G24">
    <cfRule type="cellIs" dxfId="284" priority="257" operator="equal">
      <formula>0</formula>
    </cfRule>
  </conditionalFormatting>
  <conditionalFormatting sqref="C24:G24">
    <cfRule type="cellIs" dxfId="283" priority="256" stopIfTrue="1" operator="equal">
      <formula>0</formula>
    </cfRule>
  </conditionalFormatting>
  <conditionalFormatting sqref="C24:G24">
    <cfRule type="cellIs" dxfId="282" priority="254" stopIfTrue="1" operator="equal">
      <formula>0</formula>
    </cfRule>
  </conditionalFormatting>
  <conditionalFormatting sqref="C24:G24">
    <cfRule type="cellIs" dxfId="281" priority="253" operator="equal">
      <formula>0</formula>
    </cfRule>
  </conditionalFormatting>
  <conditionalFormatting sqref="C24:G24">
    <cfRule type="cellIs" dxfId="280" priority="252" stopIfTrue="1" operator="equal">
      <formula>0</formula>
    </cfRule>
  </conditionalFormatting>
  <conditionalFormatting sqref="C24:G24">
    <cfRule type="cellIs" dxfId="279" priority="251" stopIfTrue="1" operator="equal">
      <formula>0</formula>
    </cfRule>
  </conditionalFormatting>
  <conditionalFormatting sqref="C24:G24">
    <cfRule type="cellIs" dxfId="278" priority="250" stopIfTrue="1" operator="equal">
      <formula>0</formula>
    </cfRule>
  </conditionalFormatting>
  <conditionalFormatting sqref="C30:G30">
    <cfRule type="cellIs" dxfId="277" priority="240" operator="equal">
      <formula>0</formula>
    </cfRule>
  </conditionalFormatting>
  <conditionalFormatting sqref="C30:G30">
    <cfRule type="cellIs" dxfId="276" priority="239" stopIfTrue="1" operator="equal">
      <formula>0</formula>
    </cfRule>
  </conditionalFormatting>
  <conditionalFormatting sqref="C39:G39">
    <cfRule type="cellIs" dxfId="275" priority="205" stopIfTrue="1" operator="equal">
      <formula>0</formula>
    </cfRule>
  </conditionalFormatting>
  <conditionalFormatting sqref="C39:G39">
    <cfRule type="cellIs" dxfId="274" priority="206" operator="equal">
      <formula>0</formula>
    </cfRule>
  </conditionalFormatting>
  <conditionalFormatting sqref="C39:G39">
    <cfRule type="expression" dxfId="273" priority="207" stopIfTrue="1">
      <formula>#REF!&lt;#REF!</formula>
    </cfRule>
  </conditionalFormatting>
  <conditionalFormatting sqref="C38:G38">
    <cfRule type="cellIs" dxfId="272" priority="204" operator="equal">
      <formula>0</formula>
    </cfRule>
  </conditionalFormatting>
  <conditionalFormatting sqref="C38:G38">
    <cfRule type="cellIs" dxfId="271" priority="203" stopIfTrue="1" operator="equal">
      <formula>0</formula>
    </cfRule>
  </conditionalFormatting>
  <conditionalFormatting sqref="B13:B14 A14 B29:B30 A11:G12 A24:G24 A26:A30 C7:G7 A15:B17 A20:G21 B26:G28 A32:B32 A35:G38 A40:G42 A6:B6">
    <cfRule type="expression" dxfId="270" priority="2821" stopIfTrue="1">
      <formula>$IK7&lt;#REF!</formula>
    </cfRule>
  </conditionalFormatting>
  <conditionalFormatting sqref="A13">
    <cfRule type="expression" dxfId="269" priority="2846" stopIfTrue="1">
      <formula>$IK14&lt;#REF!</formula>
    </cfRule>
  </conditionalFormatting>
  <conditionalFormatting sqref="C30:G30 A23:B23">
    <cfRule type="expression" dxfId="268" priority="2881" stopIfTrue="1">
      <formula>$IK25&lt;#REF!</formula>
    </cfRule>
  </conditionalFormatting>
  <conditionalFormatting sqref="A1">
    <cfRule type="expression" dxfId="267" priority="2887" stopIfTrue="1">
      <formula>#REF!&lt;#REF!</formula>
    </cfRule>
  </conditionalFormatting>
  <conditionalFormatting sqref="C14:G14">
    <cfRule type="cellIs" dxfId="266" priority="122" operator="equal">
      <formula>0</formula>
    </cfRule>
  </conditionalFormatting>
  <conditionalFormatting sqref="C14:G14">
    <cfRule type="cellIs" dxfId="265" priority="121" stopIfTrue="1" operator="equal">
      <formula>0</formula>
    </cfRule>
  </conditionalFormatting>
  <conditionalFormatting sqref="C15:G15">
    <cfRule type="cellIs" dxfId="264" priority="118" stopIfTrue="1" operator="equal">
      <formula>0</formula>
    </cfRule>
  </conditionalFormatting>
  <conditionalFormatting sqref="C16:G16">
    <cfRule type="cellIs" dxfId="263" priority="115" stopIfTrue="1" operator="equal">
      <formula>0</formula>
    </cfRule>
  </conditionalFormatting>
  <conditionalFormatting sqref="C17:G17">
    <cfRule type="cellIs" dxfId="262" priority="113" operator="equal">
      <formula>0</formula>
    </cfRule>
  </conditionalFormatting>
  <conditionalFormatting sqref="C17:G17">
    <cfRule type="cellIs" dxfId="261" priority="112" stopIfTrue="1" operator="equal">
      <formula>0</formula>
    </cfRule>
  </conditionalFormatting>
  <conditionalFormatting sqref="C17:G17">
    <cfRule type="cellIs" dxfId="260" priority="111" stopIfTrue="1" operator="equal">
      <formula>0</formula>
    </cfRule>
  </conditionalFormatting>
  <conditionalFormatting sqref="C18">
    <cfRule type="cellIs" dxfId="259" priority="107" stopIfTrue="1" operator="equal">
      <formula>0</formula>
    </cfRule>
  </conditionalFormatting>
  <conditionalFormatting sqref="D18:G18">
    <cfRule type="cellIs" dxfId="258" priority="105" stopIfTrue="1" operator="equal">
      <formula>0</formula>
    </cfRule>
  </conditionalFormatting>
  <conditionalFormatting sqref="C18">
    <cfRule type="cellIs" dxfId="257" priority="108" operator="equal">
      <formula>0</formula>
    </cfRule>
  </conditionalFormatting>
  <conditionalFormatting sqref="A19:B19 A34">
    <cfRule type="expression" dxfId="256" priority="184" stopIfTrue="1">
      <formula>#REF!&lt;#REF!</formula>
    </cfRule>
  </conditionalFormatting>
  <conditionalFormatting sqref="C13:G13">
    <cfRule type="cellIs" dxfId="255" priority="124" stopIfTrue="1" operator="equal">
      <formula>0</formula>
    </cfRule>
  </conditionalFormatting>
  <conditionalFormatting sqref="C6:G6">
    <cfRule type="cellIs" dxfId="254" priority="137" operator="equal">
      <formula>0</formula>
    </cfRule>
  </conditionalFormatting>
  <conditionalFormatting sqref="C6:G6">
    <cfRule type="cellIs" dxfId="253" priority="136" stopIfTrue="1" operator="equal">
      <formula>0</formula>
    </cfRule>
  </conditionalFormatting>
  <conditionalFormatting sqref="C6:G6">
    <cfRule type="expression" dxfId="252" priority="138" stopIfTrue="1">
      <formula>#REF!&lt;#REF!</formula>
    </cfRule>
  </conditionalFormatting>
  <conditionalFormatting sqref="C13:G13">
    <cfRule type="cellIs" dxfId="251" priority="125" operator="equal">
      <formula>0</formula>
    </cfRule>
  </conditionalFormatting>
  <conditionalFormatting sqref="C13:G13">
    <cfRule type="expression" dxfId="250" priority="126" stopIfTrue="1">
      <formula>$IS14&lt;#REF!</formula>
    </cfRule>
  </conditionalFormatting>
  <conditionalFormatting sqref="C14:G14">
    <cfRule type="expression" dxfId="249" priority="123" stopIfTrue="1">
      <formula>$IS15&lt;#REF!</formula>
    </cfRule>
  </conditionalFormatting>
  <conditionalFormatting sqref="C15:G15">
    <cfRule type="cellIs" dxfId="248" priority="119" operator="equal">
      <formula>0</formula>
    </cfRule>
  </conditionalFormatting>
  <conditionalFormatting sqref="C15:G15">
    <cfRule type="expression" dxfId="247" priority="120" stopIfTrue="1">
      <formula>$IS16&lt;#REF!</formula>
    </cfRule>
  </conditionalFormatting>
  <conditionalFormatting sqref="C16:G16 C23:G23">
    <cfRule type="expression" dxfId="246" priority="117" stopIfTrue="1">
      <formula>$IS17&lt;$IR$1</formula>
    </cfRule>
  </conditionalFormatting>
  <conditionalFormatting sqref="C16:G16">
    <cfRule type="cellIs" dxfId="245" priority="116" operator="equal">
      <formula>0</formula>
    </cfRule>
  </conditionalFormatting>
  <conditionalFormatting sqref="C17:G17">
    <cfRule type="expression" dxfId="244" priority="114" stopIfTrue="1">
      <formula>$IS18&lt;#REF!</formula>
    </cfRule>
  </conditionalFormatting>
  <conditionalFormatting sqref="D18:G18">
    <cfRule type="cellIs" dxfId="243" priority="106" operator="equal">
      <formula>0</formula>
    </cfRule>
  </conditionalFormatting>
  <conditionalFormatting sqref="C18">
    <cfRule type="expression" dxfId="242" priority="109" stopIfTrue="1">
      <formula>#REF!&lt;#REF!</formula>
    </cfRule>
  </conditionalFormatting>
  <conditionalFormatting sqref="D18:G18">
    <cfRule type="expression" dxfId="241" priority="110" stopIfTrue="1">
      <formula>#REF!&lt;#REF!</formula>
    </cfRule>
  </conditionalFormatting>
  <conditionalFormatting sqref="D19:G19">
    <cfRule type="cellIs" dxfId="240" priority="92" stopIfTrue="1" operator="equal">
      <formula>0</formula>
    </cfRule>
  </conditionalFormatting>
  <conditionalFormatting sqref="C19">
    <cfRule type="cellIs" dxfId="239" priority="103" operator="equal">
      <formula>0</formula>
    </cfRule>
  </conditionalFormatting>
  <conditionalFormatting sqref="C19">
    <cfRule type="cellIs" dxfId="238" priority="102" stopIfTrue="1" operator="equal">
      <formula>0</formula>
    </cfRule>
  </conditionalFormatting>
  <conditionalFormatting sqref="C19:G19">
    <cfRule type="expression" dxfId="237" priority="104" stopIfTrue="1">
      <formula>#REF!&lt;#REF!</formula>
    </cfRule>
  </conditionalFormatting>
  <conditionalFormatting sqref="D19:G19">
    <cfRule type="cellIs" dxfId="236" priority="100" operator="equal">
      <formula>0</formula>
    </cfRule>
  </conditionalFormatting>
  <conditionalFormatting sqref="D19:G19">
    <cfRule type="cellIs" dxfId="235" priority="99" stopIfTrue="1" operator="equal">
      <formula>0</formula>
    </cfRule>
  </conditionalFormatting>
  <conditionalFormatting sqref="D19:G19">
    <cfRule type="cellIs" dxfId="234" priority="98" stopIfTrue="1" operator="equal">
      <formula>0</formula>
    </cfRule>
  </conditionalFormatting>
  <conditionalFormatting sqref="D19:G19">
    <cfRule type="cellIs" dxfId="233" priority="96" stopIfTrue="1" operator="equal">
      <formula>0</formula>
    </cfRule>
  </conditionalFormatting>
  <conditionalFormatting sqref="D19:G19">
    <cfRule type="cellIs" dxfId="232" priority="94" stopIfTrue="1" operator="equal">
      <formula>0</formula>
    </cfRule>
  </conditionalFormatting>
  <conditionalFormatting sqref="D19:G19">
    <cfRule type="cellIs" dxfId="231" priority="97" stopIfTrue="1" operator="equal">
      <formula>0</formula>
    </cfRule>
  </conditionalFormatting>
  <conditionalFormatting sqref="D19:G19">
    <cfRule type="cellIs" dxfId="230" priority="95" operator="equal">
      <formula>0</formula>
    </cfRule>
  </conditionalFormatting>
  <conditionalFormatting sqref="D19:G19">
    <cfRule type="cellIs" dxfId="229" priority="93" stopIfTrue="1" operator="equal">
      <formula>0</formula>
    </cfRule>
  </conditionalFormatting>
  <conditionalFormatting sqref="D19:G19">
    <cfRule type="expression" dxfId="228" priority="101" stopIfTrue="1">
      <formula>#REF!&lt;#REF!</formula>
    </cfRule>
  </conditionalFormatting>
  <conditionalFormatting sqref="C23">
    <cfRule type="cellIs" dxfId="227" priority="89" stopIfTrue="1" operator="equal">
      <formula>0</formula>
    </cfRule>
  </conditionalFormatting>
  <conditionalFormatting sqref="D23">
    <cfRule type="cellIs" dxfId="226" priority="87" stopIfTrue="1" operator="equal">
      <formula>0</formula>
    </cfRule>
  </conditionalFormatting>
  <conditionalFormatting sqref="E23">
    <cfRule type="cellIs" dxfId="225" priority="85" stopIfTrue="1" operator="equal">
      <formula>0</formula>
    </cfRule>
  </conditionalFormatting>
  <conditionalFormatting sqref="D23">
    <cfRule type="cellIs" dxfId="224" priority="88" operator="equal">
      <formula>0</formula>
    </cfRule>
  </conditionalFormatting>
  <conditionalFormatting sqref="F23">
    <cfRule type="cellIs" dxfId="223" priority="83" stopIfTrue="1" operator="equal">
      <formula>0</formula>
    </cfRule>
  </conditionalFormatting>
  <conditionalFormatting sqref="G23">
    <cfRule type="cellIs" dxfId="222" priority="82" operator="equal">
      <formula>0</formula>
    </cfRule>
  </conditionalFormatting>
  <conditionalFormatting sqref="G23">
    <cfRule type="cellIs" dxfId="221" priority="81" stopIfTrue="1" operator="equal">
      <formula>0</formula>
    </cfRule>
  </conditionalFormatting>
  <conditionalFormatting sqref="C23">
    <cfRule type="cellIs" dxfId="220" priority="90" operator="equal">
      <formula>0</formula>
    </cfRule>
  </conditionalFormatting>
  <conditionalFormatting sqref="E23">
    <cfRule type="cellIs" dxfId="219" priority="86" operator="equal">
      <formula>0</formula>
    </cfRule>
  </conditionalFormatting>
  <conditionalFormatting sqref="F23">
    <cfRule type="cellIs" dxfId="218" priority="84" operator="equal">
      <formula>0</formula>
    </cfRule>
  </conditionalFormatting>
  <conditionalFormatting sqref="C25:G25">
    <cfRule type="cellIs" dxfId="217" priority="79" operator="equal">
      <formula>0</formula>
    </cfRule>
  </conditionalFormatting>
  <conditionalFormatting sqref="C25:G25">
    <cfRule type="cellIs" dxfId="216" priority="78" stopIfTrue="1" operator="equal">
      <formula>0</formula>
    </cfRule>
  </conditionalFormatting>
  <conditionalFormatting sqref="C25:G25">
    <cfRule type="cellIs" dxfId="215" priority="77" stopIfTrue="1" operator="equal">
      <formula>0</formula>
    </cfRule>
  </conditionalFormatting>
  <conditionalFormatting sqref="C25:G25">
    <cfRule type="expression" dxfId="214" priority="80" stopIfTrue="1">
      <formula>#REF!&lt;$IR$1</formula>
    </cfRule>
  </conditionalFormatting>
  <conditionalFormatting sqref="C29:G29">
    <cfRule type="cellIs" dxfId="213" priority="75" operator="equal">
      <formula>0</formula>
    </cfRule>
  </conditionalFormatting>
  <conditionalFormatting sqref="C29:G29">
    <cfRule type="cellIs" dxfId="212" priority="74" stopIfTrue="1" operator="equal">
      <formula>0</formula>
    </cfRule>
  </conditionalFormatting>
  <conditionalFormatting sqref="C29:G29">
    <cfRule type="cellIs" dxfId="211" priority="73" stopIfTrue="1" operator="equal">
      <formula>0</formula>
    </cfRule>
  </conditionalFormatting>
  <conditionalFormatting sqref="C29:G29">
    <cfRule type="expression" dxfId="210" priority="76" stopIfTrue="1">
      <formula>$IS30&lt;#REF!</formula>
    </cfRule>
  </conditionalFormatting>
  <conditionalFormatting sqref="C32:G32">
    <cfRule type="cellIs" dxfId="209" priority="68" operator="equal">
      <formula>0</formula>
    </cfRule>
  </conditionalFormatting>
  <conditionalFormatting sqref="C32:G32">
    <cfRule type="cellIs" dxfId="208" priority="67" stopIfTrue="1" operator="equal">
      <formula>0</formula>
    </cfRule>
  </conditionalFormatting>
  <conditionalFormatting sqref="C32:G32">
    <cfRule type="cellIs" dxfId="207" priority="66" stopIfTrue="1" operator="equal">
      <formula>0</formula>
    </cfRule>
  </conditionalFormatting>
  <conditionalFormatting sqref="C32:G32">
    <cfRule type="expression" dxfId="206" priority="69" stopIfTrue="1">
      <formula>$IS33&lt;#REF!</formula>
    </cfRule>
  </conditionalFormatting>
  <conditionalFormatting sqref="D33:G33">
    <cfRule type="cellIs" dxfId="205" priority="34" stopIfTrue="1" operator="equal">
      <formula>0</formula>
    </cfRule>
  </conditionalFormatting>
  <conditionalFormatting sqref="A39:B39">
    <cfRule type="expression" dxfId="204" priority="4713" stopIfTrue="1">
      <formula>#REF!&lt;#REF!</formula>
    </cfRule>
  </conditionalFormatting>
  <conditionalFormatting sqref="B33:C33">
    <cfRule type="cellIs" dxfId="203" priority="44" operator="equal">
      <formula>0</formula>
    </cfRule>
  </conditionalFormatting>
  <conditionalFormatting sqref="B33:C33">
    <cfRule type="cellIs" dxfId="202" priority="43" stopIfTrue="1" operator="equal">
      <formula>0</formula>
    </cfRule>
  </conditionalFormatting>
  <conditionalFormatting sqref="B33:G33">
    <cfRule type="expression" dxfId="201" priority="45" stopIfTrue="1">
      <formula>#REF!&lt;#REF!</formula>
    </cfRule>
  </conditionalFormatting>
  <conditionalFormatting sqref="D33:G33">
    <cfRule type="cellIs" dxfId="200" priority="42" operator="equal">
      <formula>0</formula>
    </cfRule>
  </conditionalFormatting>
  <conditionalFormatting sqref="D33:G33">
    <cfRule type="cellIs" dxfId="199" priority="41" stopIfTrue="1" operator="equal">
      <formula>0</formula>
    </cfRule>
  </conditionalFormatting>
  <conditionalFormatting sqref="D33:G33">
    <cfRule type="cellIs" dxfId="198" priority="40" stopIfTrue="1" operator="equal">
      <formula>0</formula>
    </cfRule>
  </conditionalFormatting>
  <conditionalFormatting sqref="D33:G33">
    <cfRule type="cellIs" dxfId="197" priority="38" stopIfTrue="1" operator="equal">
      <formula>0</formula>
    </cfRule>
  </conditionalFormatting>
  <conditionalFormatting sqref="D33:G33">
    <cfRule type="cellIs" dxfId="196" priority="36" stopIfTrue="1" operator="equal">
      <formula>0</formula>
    </cfRule>
  </conditionalFormatting>
  <conditionalFormatting sqref="D33:G33">
    <cfRule type="cellIs" dxfId="195" priority="39" stopIfTrue="1" operator="equal">
      <formula>0</formula>
    </cfRule>
  </conditionalFormatting>
  <conditionalFormatting sqref="D33:G33">
    <cfRule type="cellIs" dxfId="194" priority="37" operator="equal">
      <formula>0</formula>
    </cfRule>
  </conditionalFormatting>
  <conditionalFormatting sqref="D33:G33">
    <cfRule type="cellIs" dxfId="193" priority="35" stopIfTrue="1" operator="equal">
      <formula>0</formula>
    </cfRule>
  </conditionalFormatting>
  <conditionalFormatting sqref="D33:G33">
    <cfRule type="expression" dxfId="192" priority="46" stopIfTrue="1">
      <formula>#REF!&lt;#REF!</formula>
    </cfRule>
  </conditionalFormatting>
  <conditionalFormatting sqref="D33:G33">
    <cfRule type="cellIs" dxfId="191" priority="32" operator="equal">
      <formula>0</formula>
    </cfRule>
  </conditionalFormatting>
  <conditionalFormatting sqref="D33:G33">
    <cfRule type="cellIs" dxfId="190" priority="31" stopIfTrue="1" operator="equal">
      <formula>0</formula>
    </cfRule>
  </conditionalFormatting>
  <conditionalFormatting sqref="D33:G33">
    <cfRule type="cellIs" dxfId="189" priority="30" stopIfTrue="1" operator="equal">
      <formula>0</formula>
    </cfRule>
  </conditionalFormatting>
  <conditionalFormatting sqref="D33:G33">
    <cfRule type="cellIs" dxfId="188" priority="28" stopIfTrue="1" operator="equal">
      <formula>0</formula>
    </cfRule>
  </conditionalFormatting>
  <conditionalFormatting sqref="D33:G33">
    <cfRule type="cellIs" dxfId="187" priority="26" stopIfTrue="1" operator="equal">
      <formula>0</formula>
    </cfRule>
  </conditionalFormatting>
  <conditionalFormatting sqref="D33:G33">
    <cfRule type="cellIs" dxfId="186" priority="24" stopIfTrue="1" operator="equal">
      <formula>0</formula>
    </cfRule>
  </conditionalFormatting>
  <conditionalFormatting sqref="D33:G33">
    <cfRule type="cellIs" dxfId="185" priority="29" stopIfTrue="1" operator="equal">
      <formula>0</formula>
    </cfRule>
  </conditionalFormatting>
  <conditionalFormatting sqref="D33:G33">
    <cfRule type="cellIs" dxfId="184" priority="27" operator="equal">
      <formula>0</formula>
    </cfRule>
  </conditionalFormatting>
  <conditionalFormatting sqref="D33:G33">
    <cfRule type="cellIs" dxfId="183" priority="25" stopIfTrue="1" operator="equal">
      <formula>0</formula>
    </cfRule>
  </conditionalFormatting>
  <conditionalFormatting sqref="D33:G33">
    <cfRule type="expression" dxfId="182" priority="33" stopIfTrue="1">
      <formula>#REF!&lt;#REF!</formula>
    </cfRule>
  </conditionalFormatting>
  <conditionalFormatting sqref="A31:B31">
    <cfRule type="cellIs" dxfId="181" priority="22" operator="equal">
      <formula>0</formula>
    </cfRule>
  </conditionalFormatting>
  <conditionalFormatting sqref="A31:B31">
    <cfRule type="cellIs" dxfId="180" priority="21" stopIfTrue="1" operator="equal">
      <formula>0</formula>
    </cfRule>
  </conditionalFormatting>
  <conditionalFormatting sqref="C31:G31">
    <cfRule type="cellIs" dxfId="179" priority="20" operator="equal">
      <formula>0</formula>
    </cfRule>
  </conditionalFormatting>
  <conditionalFormatting sqref="C31:G31">
    <cfRule type="cellIs" dxfId="178" priority="19" stopIfTrue="1" operator="equal">
      <formula>0</formula>
    </cfRule>
  </conditionalFormatting>
  <conditionalFormatting sqref="A31:G31">
    <cfRule type="expression" dxfId="177" priority="23" stopIfTrue="1">
      <formula>$IK32&lt;#REF!</formula>
    </cfRule>
  </conditionalFormatting>
  <conditionalFormatting sqref="B9:G9">
    <cfRule type="cellIs" dxfId="176" priority="17" operator="equal">
      <formula>0</formula>
    </cfRule>
  </conditionalFormatting>
  <conditionalFormatting sqref="B9:G9">
    <cfRule type="cellIs" dxfId="175" priority="16" stopIfTrue="1" operator="equal">
      <formula>0</formula>
    </cfRule>
  </conditionalFormatting>
  <conditionalFormatting sqref="B9:G9">
    <cfRule type="expression" dxfId="174" priority="18" stopIfTrue="1">
      <formula>#REF!&lt;#REF!</formula>
    </cfRule>
  </conditionalFormatting>
  <conditionalFormatting sqref="B34">
    <cfRule type="cellIs" dxfId="173" priority="14" operator="equal">
      <formula>0</formula>
    </cfRule>
  </conditionalFormatting>
  <conditionalFormatting sqref="B34">
    <cfRule type="cellIs" dxfId="172" priority="13" stopIfTrue="1" operator="equal">
      <formula>0</formula>
    </cfRule>
  </conditionalFormatting>
  <conditionalFormatting sqref="B34">
    <cfRule type="expression" dxfId="171" priority="15" stopIfTrue="1">
      <formula>#REF!&lt;#REF!</formula>
    </cfRule>
  </conditionalFormatting>
  <conditionalFormatting sqref="C34">
    <cfRule type="cellIs" dxfId="170" priority="9" stopIfTrue="1" operator="equal">
      <formula>0</formula>
    </cfRule>
  </conditionalFormatting>
  <conditionalFormatting sqref="C34">
    <cfRule type="cellIs" dxfId="169" priority="10" operator="equal">
      <formula>0</formula>
    </cfRule>
  </conditionalFormatting>
  <conditionalFormatting sqref="D34:G34">
    <cfRule type="cellIs" dxfId="168" priority="8" operator="equal">
      <formula>0</formula>
    </cfRule>
  </conditionalFormatting>
  <conditionalFormatting sqref="D34:G34">
    <cfRule type="cellIs" dxfId="167" priority="7" stopIfTrue="1" operator="equal">
      <formula>0</formula>
    </cfRule>
  </conditionalFormatting>
  <conditionalFormatting sqref="C34">
    <cfRule type="expression" dxfId="166" priority="11" stopIfTrue="1">
      <formula>#REF!&lt;#REF!</formula>
    </cfRule>
  </conditionalFormatting>
  <conditionalFormatting sqref="D34:G34">
    <cfRule type="expression" dxfId="165" priority="12" stopIfTrue="1">
      <formula>#REF!&lt;#REF!</formula>
    </cfRule>
  </conditionalFormatting>
  <conditionalFormatting sqref="C8:G8">
    <cfRule type="cellIs" dxfId="164" priority="1" stopIfTrue="1" operator="equal">
      <formula>0</formula>
    </cfRule>
  </conditionalFormatting>
  <conditionalFormatting sqref="A8:B8">
    <cfRule type="cellIs" dxfId="163" priority="5" operator="equal">
      <formula>0</formula>
    </cfRule>
  </conditionalFormatting>
  <conditionalFormatting sqref="A8:B8">
    <cfRule type="cellIs" dxfId="162" priority="4" stopIfTrue="1" operator="equal">
      <formula>0</formula>
    </cfRule>
  </conditionalFormatting>
  <conditionalFormatting sqref="A8:B8">
    <cfRule type="expression" dxfId="161" priority="6" stopIfTrue="1">
      <formula>$IK9&lt;#REF!</formula>
    </cfRule>
  </conditionalFormatting>
  <conditionalFormatting sqref="C8:G8">
    <cfRule type="expression" dxfId="160" priority="3" stopIfTrue="1">
      <formula>$IK9&lt;$IJ$2</formula>
    </cfRule>
  </conditionalFormatting>
  <conditionalFormatting sqref="C8:G8">
    <cfRule type="cellIs" dxfId="159" priority="2" operator="equal">
      <formula>0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1"/>
  </sheetPr>
  <dimension ref="A1:IB304"/>
  <sheetViews>
    <sheetView zoomScale="80" zoomScaleNormal="80" workbookViewId="0">
      <pane xSplit="11" ySplit="10" topLeftCell="L11" activePane="bottomRight" state="frozen"/>
      <selection activeCell="A2" sqref="A2"/>
      <selection pane="topRight" activeCell="L2" sqref="L2"/>
      <selection pane="bottomLeft" activeCell="A8" sqref="A8"/>
      <selection pane="bottomRight" activeCell="A6" sqref="A6:G6"/>
    </sheetView>
  </sheetViews>
  <sheetFormatPr defaultColWidth="0" defaultRowHeight="12.75" x14ac:dyDescent="0.2"/>
  <cols>
    <col min="1" max="1" width="43.28515625" style="3" customWidth="1"/>
    <col min="2" max="2" width="20" style="3" customWidth="1"/>
    <col min="3" max="3" width="7.85546875" style="3" bestFit="1" customWidth="1"/>
    <col min="4" max="5" width="7.7109375" style="3" customWidth="1"/>
    <col min="6" max="7" width="8.7109375" style="3" customWidth="1"/>
    <col min="8" max="8" width="15.140625" style="3" hidden="1" customWidth="1"/>
    <col min="9" max="9" width="15.140625" style="3" customWidth="1"/>
    <col min="10" max="10" width="0.140625" style="3" customWidth="1"/>
    <col min="11" max="16" width="9.140625" style="3" hidden="1" customWidth="1"/>
    <col min="17" max="234" width="9.140625" style="3" customWidth="1"/>
    <col min="235" max="16384" width="0" style="3" hidden="1"/>
  </cols>
  <sheetData>
    <row r="1" spans="1:236" ht="15.75" x14ac:dyDescent="0.25">
      <c r="A1" s="4" t="s">
        <v>306</v>
      </c>
    </row>
    <row r="2" spans="1:236" ht="15.75" x14ac:dyDescent="0.25">
      <c r="A2" s="4" t="s">
        <v>311</v>
      </c>
    </row>
    <row r="3" spans="1:236" ht="15.75" x14ac:dyDescent="0.25">
      <c r="A3" s="4" t="s">
        <v>312</v>
      </c>
    </row>
    <row r="4" spans="1:236" ht="15.75" x14ac:dyDescent="0.25">
      <c r="A4" s="1"/>
      <c r="B4" s="1"/>
      <c r="C4" s="1"/>
      <c r="D4" s="1"/>
      <c r="E4" s="1"/>
      <c r="F4" s="1"/>
      <c r="G4" s="1"/>
      <c r="H4" s="2"/>
      <c r="I4" s="2"/>
    </row>
    <row r="5" spans="1:236" ht="21" x14ac:dyDescent="0.35">
      <c r="A5" s="188" t="s">
        <v>305</v>
      </c>
      <c r="B5" s="189"/>
      <c r="C5" s="189"/>
      <c r="D5" s="189"/>
      <c r="E5" s="189"/>
      <c r="F5" s="189"/>
      <c r="G5" s="189"/>
      <c r="H5" s="2"/>
      <c r="I5" s="2"/>
      <c r="K5" s="39"/>
      <c r="L5" s="39"/>
      <c r="M5" s="39"/>
      <c r="N5" s="39"/>
      <c r="O5" s="39"/>
      <c r="P5" s="39"/>
    </row>
    <row r="6" spans="1:236" ht="26.25" x14ac:dyDescent="0.4">
      <c r="A6" s="190" t="s">
        <v>310</v>
      </c>
      <c r="B6" s="185"/>
      <c r="C6" s="185"/>
      <c r="D6" s="185"/>
      <c r="E6" s="185"/>
      <c r="F6" s="185"/>
      <c r="G6" s="185"/>
      <c r="H6" s="2"/>
      <c r="I6" s="2"/>
    </row>
    <row r="7" spans="1:236" ht="26.25" hidden="1" x14ac:dyDescent="0.4">
      <c r="A7" s="190" t="s">
        <v>140</v>
      </c>
      <c r="B7" s="187"/>
      <c r="C7" s="187"/>
      <c r="D7" s="187"/>
      <c r="E7" s="187"/>
      <c r="F7" s="187"/>
      <c r="G7" s="187"/>
      <c r="H7" s="2"/>
      <c r="I7" s="2"/>
    </row>
    <row r="8" spans="1:236" ht="15.75" hidden="1" x14ac:dyDescent="0.25">
      <c r="A8" s="4"/>
      <c r="B8" s="5"/>
      <c r="C8" s="5"/>
      <c r="D8" s="5"/>
      <c r="E8" s="5"/>
      <c r="F8" s="5"/>
      <c r="G8" s="5"/>
      <c r="H8" s="2"/>
      <c r="I8" s="2"/>
    </row>
    <row r="9" spans="1:236" ht="26.25" hidden="1" x14ac:dyDescent="0.4">
      <c r="A9" s="184" t="s">
        <v>74</v>
      </c>
      <c r="B9" s="185"/>
      <c r="C9" s="40"/>
      <c r="D9" s="43" t="str">
        <f>х!A8</f>
        <v>08.01</v>
      </c>
      <c r="E9" s="41" t="str">
        <f>х!B1</f>
        <v>2016г</v>
      </c>
      <c r="F9" s="40"/>
      <c r="G9" s="40"/>
      <c r="H9" s="2"/>
      <c r="I9" s="2"/>
      <c r="IA9" s="6">
        <f>[1]основа!AL2</f>
        <v>42415</v>
      </c>
      <c r="IB9" s="6">
        <f>[1]основа!AM2</f>
        <v>42551</v>
      </c>
    </row>
    <row r="10" spans="1:236" x14ac:dyDescent="0.2">
      <c r="A10" s="183"/>
      <c r="B10" s="183"/>
      <c r="C10" s="183"/>
      <c r="D10" s="183"/>
      <c r="E10" s="183"/>
      <c r="F10" s="183"/>
      <c r="G10" s="183"/>
      <c r="H10" s="106"/>
      <c r="I10" s="106"/>
      <c r="J10" s="1"/>
      <c r="K10" s="37"/>
      <c r="IA10" s="8"/>
      <c r="IB10" s="6">
        <f>[1]основа!AM3</f>
        <v>42551</v>
      </c>
    </row>
    <row r="11" spans="1:236" ht="1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1"/>
      <c r="K11" s="38">
        <v>1</v>
      </c>
      <c r="M11" s="10"/>
      <c r="N11" s="10"/>
      <c r="O11" s="10"/>
      <c r="P11" s="10"/>
      <c r="IA11" s="12"/>
      <c r="IB11" s="6">
        <f>[1]основа!AM4</f>
        <v>42551</v>
      </c>
    </row>
    <row r="12" spans="1:236" ht="15" customHeight="1" x14ac:dyDescent="0.25">
      <c r="A12" s="87" t="s">
        <v>67</v>
      </c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7</v>
      </c>
      <c r="G12" s="14" t="s">
        <v>8</v>
      </c>
      <c r="H12" s="36" t="s">
        <v>9</v>
      </c>
      <c r="I12" s="14" t="s">
        <v>9</v>
      </c>
      <c r="J12" s="11"/>
      <c r="K12" s="38">
        <v>1</v>
      </c>
      <c r="M12" s="14" t="s">
        <v>5</v>
      </c>
      <c r="N12" s="14" t="s">
        <v>6</v>
      </c>
      <c r="O12" s="14" t="s">
        <v>7</v>
      </c>
      <c r="P12" s="14" t="s">
        <v>8</v>
      </c>
      <c r="IA12" s="12"/>
      <c r="IB12" s="6">
        <f>[1]основа!AM5</f>
        <v>42551</v>
      </c>
    </row>
    <row r="13" spans="1:236" ht="15" customHeight="1" x14ac:dyDescent="0.2">
      <c r="A13" s="9"/>
      <c r="B13" s="15"/>
      <c r="C13" s="16"/>
      <c r="D13" s="17"/>
      <c r="E13" s="17"/>
      <c r="F13" s="17"/>
      <c r="G13" s="17"/>
      <c r="H13" s="17"/>
      <c r="I13" s="17"/>
      <c r="J13" s="11"/>
      <c r="K13" s="38">
        <v>1</v>
      </c>
      <c r="M13" s="17"/>
      <c r="N13" s="17"/>
      <c r="O13" s="17"/>
      <c r="P13" s="17"/>
      <c r="IA13" s="12"/>
      <c r="IB13" s="6">
        <f>[1]основа!AM6</f>
        <v>42551</v>
      </c>
    </row>
    <row r="14" spans="1:236" ht="15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/>
      <c r="I14" s="20"/>
      <c r="J14" s="11"/>
      <c r="K14" s="38">
        <v>1</v>
      </c>
      <c r="M14" s="19"/>
      <c r="N14" s="19"/>
      <c r="O14" s="19"/>
      <c r="P14" s="19"/>
      <c r="IA14" s="12"/>
      <c r="IB14" s="6">
        <f>[1]основа!AM7</f>
        <v>42551</v>
      </c>
    </row>
    <row r="15" spans="1:236" ht="15" customHeight="1" x14ac:dyDescent="0.2">
      <c r="A15" s="88" t="s">
        <v>75</v>
      </c>
      <c r="B15" s="22" t="s">
        <v>146</v>
      </c>
      <c r="C15" s="89" t="s">
        <v>147</v>
      </c>
      <c r="D15" s="90">
        <v>0.1</v>
      </c>
      <c r="E15" s="90">
        <v>7.2</v>
      </c>
      <c r="F15" s="90">
        <v>0.1</v>
      </c>
      <c r="G15" s="90">
        <v>66</v>
      </c>
      <c r="H15" s="91">
        <v>2.7</v>
      </c>
      <c r="I15" s="25">
        <v>4.08</v>
      </c>
      <c r="J15" s="11"/>
      <c r="K15" s="37" t="str">
        <f>A15</f>
        <v>Масло сливочное</v>
      </c>
      <c r="M15" s="24">
        <f>D15</f>
        <v>0.1</v>
      </c>
      <c r="N15" s="24">
        <f t="shared" ref="N15:P21" si="0">E15</f>
        <v>7.2</v>
      </c>
      <c r="O15" s="24">
        <f t="shared" si="0"/>
        <v>0.1</v>
      </c>
      <c r="P15" s="24">
        <f t="shared" si="0"/>
        <v>66</v>
      </c>
      <c r="IA15" s="12"/>
      <c r="IB15" s="6">
        <f>[1]основа!AM8</f>
        <v>42551</v>
      </c>
    </row>
    <row r="16" spans="1:236" ht="15" customHeight="1" x14ac:dyDescent="0.2">
      <c r="A16" s="88" t="s">
        <v>148</v>
      </c>
      <c r="B16" s="22" t="s">
        <v>276</v>
      </c>
      <c r="C16" s="89" t="s">
        <v>150</v>
      </c>
      <c r="D16" s="90">
        <v>5.0666666666666664</v>
      </c>
      <c r="E16" s="90">
        <v>5.0666666666666664</v>
      </c>
      <c r="F16" s="90">
        <v>6.4666666666666668</v>
      </c>
      <c r="G16" s="90">
        <v>80</v>
      </c>
      <c r="H16" s="91">
        <v>6.7759999999999998</v>
      </c>
      <c r="I16" s="25">
        <v>11.83</v>
      </c>
      <c r="J16" s="11"/>
      <c r="K16" s="37" t="str">
        <f t="shared" ref="K16:K62" si="1">A16</f>
        <v>Сыр порционный</v>
      </c>
      <c r="M16" s="24">
        <f t="shared" ref="M16:M21" si="2">D16</f>
        <v>5.0666666666666664</v>
      </c>
      <c r="N16" s="24">
        <f t="shared" si="0"/>
        <v>5.0666666666666664</v>
      </c>
      <c r="O16" s="24">
        <f t="shared" si="0"/>
        <v>6.4666666666666668</v>
      </c>
      <c r="P16" s="24">
        <f t="shared" si="0"/>
        <v>80</v>
      </c>
      <c r="IA16" s="12"/>
      <c r="IB16" s="6">
        <f>[1]основа!AM9</f>
        <v>42551</v>
      </c>
    </row>
    <row r="17" spans="1:236" ht="15" customHeight="1" x14ac:dyDescent="0.2">
      <c r="A17" s="88" t="s">
        <v>299</v>
      </c>
      <c r="B17" s="22" t="s">
        <v>151</v>
      </c>
      <c r="C17" s="89" t="s">
        <v>152</v>
      </c>
      <c r="D17" s="90">
        <v>7.1</v>
      </c>
      <c r="E17" s="90">
        <v>20.2</v>
      </c>
      <c r="F17" s="90">
        <v>33.1</v>
      </c>
      <c r="G17" s="90">
        <v>353.5</v>
      </c>
      <c r="H17" s="91">
        <v>10.293799999999999</v>
      </c>
      <c r="I17" s="25">
        <f>28.78+3</f>
        <v>31.78</v>
      </c>
      <c r="J17" s="11"/>
      <c r="K17" s="37" t="str">
        <f t="shared" si="1"/>
        <v>Каша молочная 5 злаков (жидкая) с маслом сливочным</v>
      </c>
      <c r="M17" s="24">
        <f t="shared" si="2"/>
        <v>7.1</v>
      </c>
      <c r="N17" s="24">
        <f t="shared" si="0"/>
        <v>20.2</v>
      </c>
      <c r="O17" s="24">
        <f t="shared" si="0"/>
        <v>33.1</v>
      </c>
      <c r="P17" s="24">
        <f t="shared" si="0"/>
        <v>353.5</v>
      </c>
      <c r="Q17" s="109"/>
      <c r="IA17" s="12"/>
      <c r="IB17" s="6">
        <f>[1]основа!AM10</f>
        <v>42551</v>
      </c>
    </row>
    <row r="18" spans="1:236" ht="15" customHeight="1" x14ac:dyDescent="0.2">
      <c r="A18" s="88" t="s">
        <v>173</v>
      </c>
      <c r="B18" s="22" t="s">
        <v>153</v>
      </c>
      <c r="C18" s="89" t="s">
        <v>174</v>
      </c>
      <c r="D18" s="90">
        <v>0.2</v>
      </c>
      <c r="E18" s="90">
        <v>0</v>
      </c>
      <c r="F18" s="90">
        <v>15</v>
      </c>
      <c r="G18" s="90">
        <v>58</v>
      </c>
      <c r="H18" s="91">
        <v>1.0905</v>
      </c>
      <c r="I18" s="25">
        <v>1.81</v>
      </c>
      <c r="J18" s="11"/>
      <c r="K18" s="37" t="str">
        <f t="shared" si="1"/>
        <v>Чай с сахаром</v>
      </c>
      <c r="M18" s="24">
        <f t="shared" si="2"/>
        <v>0.2</v>
      </c>
      <c r="N18" s="24">
        <f t="shared" si="0"/>
        <v>0</v>
      </c>
      <c r="O18" s="24">
        <f t="shared" si="0"/>
        <v>15</v>
      </c>
      <c r="P18" s="24">
        <f t="shared" si="0"/>
        <v>58</v>
      </c>
      <c r="IA18" s="12"/>
      <c r="IB18" s="6">
        <f>[1]основа!AM11</f>
        <v>42551</v>
      </c>
    </row>
    <row r="19" spans="1:236" ht="15" customHeight="1" x14ac:dyDescent="0.2">
      <c r="A19" s="88" t="s">
        <v>269</v>
      </c>
      <c r="B19" s="22" t="s">
        <v>155</v>
      </c>
      <c r="C19" s="89">
        <v>0</v>
      </c>
      <c r="D19" s="90">
        <v>8.6</v>
      </c>
      <c r="E19" s="90">
        <v>2.9</v>
      </c>
      <c r="F19" s="90">
        <v>54.9</v>
      </c>
      <c r="G19" s="90">
        <v>254</v>
      </c>
      <c r="H19" s="91">
        <v>5.3860000000000001</v>
      </c>
      <c r="I19" s="25">
        <v>5.39</v>
      </c>
      <c r="J19" s="11"/>
      <c r="K19" s="37" t="str">
        <f t="shared" si="1"/>
        <v>Батон нарезной</v>
      </c>
      <c r="M19" s="24">
        <f t="shared" si="2"/>
        <v>8.6</v>
      </c>
      <c r="N19" s="24">
        <f t="shared" si="0"/>
        <v>2.9</v>
      </c>
      <c r="O19" s="24">
        <f t="shared" si="0"/>
        <v>54.9</v>
      </c>
      <c r="P19" s="24">
        <f t="shared" si="0"/>
        <v>254</v>
      </c>
      <c r="IA19" s="12"/>
      <c r="IB19" s="6">
        <f>[1]основа!AM12</f>
        <v>42551</v>
      </c>
    </row>
    <row r="20" spans="1:236" ht="15" hidden="1" customHeight="1" x14ac:dyDescent="0.2">
      <c r="A20" s="88">
        <v>0</v>
      </c>
      <c r="B20" s="22">
        <v>0</v>
      </c>
      <c r="C20" s="89">
        <v>0</v>
      </c>
      <c r="D20" s="90">
        <v>0</v>
      </c>
      <c r="E20" s="90">
        <v>0</v>
      </c>
      <c r="F20" s="90">
        <v>0</v>
      </c>
      <c r="G20" s="90">
        <v>0</v>
      </c>
      <c r="H20" s="91">
        <v>0</v>
      </c>
      <c r="I20" s="25">
        <f t="shared" ref="I20:I21" si="3">H20</f>
        <v>0</v>
      </c>
      <c r="J20" s="11"/>
      <c r="K20" s="37">
        <f t="shared" si="1"/>
        <v>0</v>
      </c>
      <c r="M20" s="24">
        <f t="shared" si="2"/>
        <v>0</v>
      </c>
      <c r="N20" s="24">
        <f t="shared" si="0"/>
        <v>0</v>
      </c>
      <c r="O20" s="24">
        <f t="shared" si="0"/>
        <v>0</v>
      </c>
      <c r="P20" s="24">
        <f t="shared" si="0"/>
        <v>0</v>
      </c>
      <c r="IA20" s="12"/>
      <c r="IB20" s="6">
        <f>[1]основа!AM13</f>
        <v>42551</v>
      </c>
    </row>
    <row r="21" spans="1:236" ht="15" hidden="1" customHeight="1" x14ac:dyDescent="0.2">
      <c r="A21" s="88">
        <v>0</v>
      </c>
      <c r="B21" s="22">
        <v>0</v>
      </c>
      <c r="C21" s="89">
        <v>0</v>
      </c>
      <c r="D21" s="90">
        <v>0</v>
      </c>
      <c r="E21" s="90">
        <v>0</v>
      </c>
      <c r="F21" s="90">
        <v>0</v>
      </c>
      <c r="G21" s="90">
        <v>0</v>
      </c>
      <c r="H21" s="91">
        <v>0</v>
      </c>
      <c r="I21" s="25">
        <f t="shared" si="3"/>
        <v>0</v>
      </c>
      <c r="J21" s="11"/>
      <c r="K21" s="37">
        <f t="shared" si="1"/>
        <v>0</v>
      </c>
      <c r="M21" s="24">
        <f t="shared" si="2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IA21" s="12"/>
      <c r="IB21" s="6">
        <f>[1]основа!AM14</f>
        <v>42551</v>
      </c>
    </row>
    <row r="22" spans="1:236" ht="15" customHeight="1" x14ac:dyDescent="0.2">
      <c r="A22" s="18" t="s">
        <v>11</v>
      </c>
      <c r="B22" s="26"/>
      <c r="C22" s="27"/>
      <c r="D22" s="28">
        <v>21.066666666666666</v>
      </c>
      <c r="E22" s="28">
        <v>35.366666666666667</v>
      </c>
      <c r="F22" s="28">
        <v>109.56666666666666</v>
      </c>
      <c r="G22" s="28">
        <v>811.5</v>
      </c>
      <c r="H22" s="29">
        <v>26.246299999999998</v>
      </c>
      <c r="I22" s="29">
        <f>I21+I20+I19+I18+I17+I16+I15</f>
        <v>54.89</v>
      </c>
      <c r="J22" s="11"/>
      <c r="K22" s="38">
        <v>1</v>
      </c>
      <c r="M22" s="28">
        <f>SUM(M15:M21)</f>
        <v>21.066666666666663</v>
      </c>
      <c r="N22" s="28">
        <f t="shared" ref="N22:P22" si="4">SUM(N15:N21)</f>
        <v>35.366666666666667</v>
      </c>
      <c r="O22" s="28">
        <f t="shared" si="4"/>
        <v>109.56666666666666</v>
      </c>
      <c r="P22" s="28">
        <f t="shared" si="4"/>
        <v>811.5</v>
      </c>
      <c r="IA22" s="12"/>
      <c r="IB22" s="6">
        <f>[1]основа!AM15</f>
        <v>42551</v>
      </c>
    </row>
    <row r="23" spans="1:236" ht="15" hidden="1" customHeight="1" x14ac:dyDescent="0.2">
      <c r="A23" s="18"/>
      <c r="B23" s="26"/>
      <c r="C23" s="27"/>
      <c r="D23" s="28"/>
      <c r="E23" s="28"/>
      <c r="F23" s="28"/>
      <c r="G23" s="28"/>
      <c r="H23" s="29"/>
      <c r="I23" s="29"/>
      <c r="J23" s="11"/>
      <c r="K23" s="38">
        <v>0</v>
      </c>
      <c r="M23" s="28"/>
      <c r="N23" s="28"/>
      <c r="O23" s="28"/>
      <c r="P23" s="28"/>
      <c r="IA23" s="12"/>
      <c r="IB23" s="6">
        <f>[1]основа!AM16</f>
        <v>42551</v>
      </c>
    </row>
    <row r="24" spans="1:236" ht="15" hidden="1" customHeight="1" x14ac:dyDescent="0.2">
      <c r="A24" s="18" t="s">
        <v>12</v>
      </c>
      <c r="B24" s="26"/>
      <c r="C24" s="27"/>
      <c r="D24" s="28"/>
      <c r="E24" s="28"/>
      <c r="F24" s="28"/>
      <c r="G24" s="28"/>
      <c r="H24" s="29"/>
      <c r="I24" s="29"/>
      <c r="J24" s="11"/>
      <c r="K24" s="38">
        <v>0</v>
      </c>
      <c r="M24" s="28"/>
      <c r="N24" s="28"/>
      <c r="O24" s="28"/>
      <c r="P24" s="28"/>
      <c r="IA24" s="12"/>
      <c r="IB24" s="6">
        <f>[1]основа!AM17</f>
        <v>42551</v>
      </c>
    </row>
    <row r="25" spans="1:236" ht="15" hidden="1" customHeight="1" x14ac:dyDescent="0.2">
      <c r="A25" s="88">
        <v>0</v>
      </c>
      <c r="B25" s="22">
        <v>0</v>
      </c>
      <c r="C25" s="89">
        <v>0</v>
      </c>
      <c r="D25" s="90">
        <v>0</v>
      </c>
      <c r="E25" s="90">
        <v>0</v>
      </c>
      <c r="F25" s="90">
        <v>0</v>
      </c>
      <c r="G25" s="90">
        <v>0</v>
      </c>
      <c r="H25" s="91">
        <v>0</v>
      </c>
      <c r="I25" s="25">
        <f>H25</f>
        <v>0</v>
      </c>
      <c r="J25" s="11"/>
      <c r="K25" s="37">
        <f t="shared" si="1"/>
        <v>0</v>
      </c>
      <c r="M25" s="24">
        <f>D25</f>
        <v>0</v>
      </c>
      <c r="N25" s="24">
        <f t="shared" ref="N25:P27" si="5">E25</f>
        <v>0</v>
      </c>
      <c r="O25" s="24">
        <f t="shared" si="5"/>
        <v>0</v>
      </c>
      <c r="P25" s="24">
        <f t="shared" si="5"/>
        <v>0</v>
      </c>
      <c r="IA25" s="12"/>
      <c r="IB25" s="6">
        <f>[1]основа!AM18</f>
        <v>42551</v>
      </c>
    </row>
    <row r="26" spans="1:236" ht="15" hidden="1" customHeight="1" x14ac:dyDescent="0.2">
      <c r="A26" s="88">
        <v>0</v>
      </c>
      <c r="B26" s="22">
        <v>0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  <c r="I26" s="25">
        <f t="shared" ref="I26:I27" si="6">H26</f>
        <v>0</v>
      </c>
      <c r="J26" s="11"/>
      <c r="K26" s="37">
        <f t="shared" si="1"/>
        <v>0</v>
      </c>
      <c r="M26" s="24">
        <f t="shared" ref="M26:M27" si="7">D26</f>
        <v>0</v>
      </c>
      <c r="N26" s="24">
        <f t="shared" si="5"/>
        <v>0</v>
      </c>
      <c r="O26" s="24">
        <f t="shared" si="5"/>
        <v>0</v>
      </c>
      <c r="P26" s="24">
        <f t="shared" si="5"/>
        <v>0</v>
      </c>
      <c r="IA26" s="12"/>
      <c r="IB26" s="6">
        <f>[1]основа!AM19</f>
        <v>42551</v>
      </c>
    </row>
    <row r="27" spans="1:236" ht="15" hidden="1" customHeight="1" x14ac:dyDescent="0.2">
      <c r="A27" s="88">
        <v>0</v>
      </c>
      <c r="B27" s="22">
        <v>0</v>
      </c>
      <c r="C27" s="89">
        <v>0</v>
      </c>
      <c r="D27" s="90">
        <v>0</v>
      </c>
      <c r="E27" s="90">
        <v>0</v>
      </c>
      <c r="F27" s="90">
        <v>0</v>
      </c>
      <c r="G27" s="90">
        <v>0</v>
      </c>
      <c r="H27" s="91">
        <v>0</v>
      </c>
      <c r="I27" s="25">
        <f t="shared" si="6"/>
        <v>0</v>
      </c>
      <c r="J27" s="11"/>
      <c r="K27" s="37">
        <f t="shared" si="1"/>
        <v>0</v>
      </c>
      <c r="M27" s="24">
        <f t="shared" si="7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IA27" s="12"/>
      <c r="IB27" s="6">
        <f>[1]основа!AM20</f>
        <v>42551</v>
      </c>
    </row>
    <row r="28" spans="1:236" ht="15" hidden="1" customHeight="1" x14ac:dyDescent="0.2">
      <c r="A28" s="18" t="s">
        <v>13</v>
      </c>
      <c r="B28" s="26"/>
      <c r="C28" s="27"/>
      <c r="D28" s="28">
        <v>0</v>
      </c>
      <c r="E28" s="28">
        <v>0</v>
      </c>
      <c r="F28" s="28">
        <v>0</v>
      </c>
      <c r="G28" s="28">
        <v>0</v>
      </c>
      <c r="H28" s="29">
        <v>0</v>
      </c>
      <c r="I28" s="29">
        <f>I27+I26+I25</f>
        <v>0</v>
      </c>
      <c r="J28" s="11"/>
      <c r="K28" s="38">
        <v>0</v>
      </c>
      <c r="M28" s="28">
        <f>SUM(M25:M27)</f>
        <v>0</v>
      </c>
      <c r="N28" s="28">
        <f t="shared" ref="N28:P28" si="8">SUM(N25:N27)</f>
        <v>0</v>
      </c>
      <c r="O28" s="28">
        <f t="shared" si="8"/>
        <v>0</v>
      </c>
      <c r="P28" s="28">
        <f t="shared" si="8"/>
        <v>0</v>
      </c>
      <c r="IA28" s="12"/>
      <c r="IB28" s="6">
        <f>[1]основа!AM21</f>
        <v>42551</v>
      </c>
    </row>
    <row r="29" spans="1:236" ht="15" customHeight="1" x14ac:dyDescent="0.2">
      <c r="A29" s="18"/>
      <c r="B29" s="26"/>
      <c r="C29" s="27"/>
      <c r="D29" s="28"/>
      <c r="E29" s="28"/>
      <c r="F29" s="28"/>
      <c r="G29" s="28"/>
      <c r="H29" s="29"/>
      <c r="I29" s="29"/>
      <c r="J29" s="11"/>
      <c r="K29" s="38">
        <v>1</v>
      </c>
      <c r="M29" s="28"/>
      <c r="N29" s="28"/>
      <c r="O29" s="28"/>
      <c r="P29" s="28"/>
      <c r="IA29" s="12"/>
      <c r="IB29" s="6">
        <f>[1]основа!AM22</f>
        <v>42551</v>
      </c>
    </row>
    <row r="30" spans="1:236" ht="15" customHeight="1" x14ac:dyDescent="0.2">
      <c r="A30" s="18" t="s">
        <v>14</v>
      </c>
      <c r="B30" s="26"/>
      <c r="C30" s="27"/>
      <c r="D30" s="30"/>
      <c r="E30" s="30"/>
      <c r="F30" s="30"/>
      <c r="G30" s="30"/>
      <c r="H30" s="31"/>
      <c r="I30" s="31"/>
      <c r="J30" s="11"/>
      <c r="K30" s="38">
        <v>1</v>
      </c>
      <c r="M30" s="30"/>
      <c r="N30" s="30"/>
      <c r="O30" s="30"/>
      <c r="P30" s="30"/>
      <c r="IA30" s="12"/>
      <c r="IB30" s="6">
        <f>[1]основа!AM23</f>
        <v>42551</v>
      </c>
    </row>
    <row r="31" spans="1:236" ht="15" customHeight="1" x14ac:dyDescent="0.2">
      <c r="A31" s="88" t="s">
        <v>170</v>
      </c>
      <c r="B31" s="22" t="s">
        <v>155</v>
      </c>
      <c r="C31" s="89" t="s">
        <v>158</v>
      </c>
      <c r="D31" s="90">
        <v>0.7</v>
      </c>
      <c r="E31" s="90">
        <v>0.1</v>
      </c>
      <c r="F31" s="90">
        <v>1.9</v>
      </c>
      <c r="G31" s="90">
        <v>11</v>
      </c>
      <c r="H31" s="91">
        <v>20.409199999999998</v>
      </c>
      <c r="I31" s="25">
        <v>12.25</v>
      </c>
      <c r="J31" s="11"/>
      <c r="K31" s="37" t="str">
        <f t="shared" si="1"/>
        <v>Огурцы порционные</v>
      </c>
      <c r="M31" s="24">
        <f>D31</f>
        <v>0.7</v>
      </c>
      <c r="N31" s="24">
        <f t="shared" ref="N31:P38" si="9">E31</f>
        <v>0.1</v>
      </c>
      <c r="O31" s="24">
        <f t="shared" si="9"/>
        <v>1.9</v>
      </c>
      <c r="P31" s="24">
        <f t="shared" si="9"/>
        <v>11</v>
      </c>
      <c r="IA31" s="12"/>
      <c r="IB31" s="6">
        <f>[1]основа!AM24</f>
        <v>42551</v>
      </c>
    </row>
    <row r="32" spans="1:236" ht="15" customHeight="1" x14ac:dyDescent="0.2">
      <c r="A32" s="88" t="s">
        <v>289</v>
      </c>
      <c r="B32" s="22" t="s">
        <v>284</v>
      </c>
      <c r="C32" s="89" t="s">
        <v>290</v>
      </c>
      <c r="D32" s="90">
        <v>9.4599999999999991</v>
      </c>
      <c r="E32" s="90">
        <v>12.809999999999999</v>
      </c>
      <c r="F32" s="90">
        <v>16.96</v>
      </c>
      <c r="G32" s="90">
        <v>222.18</v>
      </c>
      <c r="H32" s="91">
        <v>11.696136000000001</v>
      </c>
      <c r="I32" s="25">
        <v>18.5</v>
      </c>
      <c r="J32" s="11"/>
      <c r="K32" s="37" t="str">
        <f t="shared" si="1"/>
        <v>Суп-лапша домашняя с курицей</v>
      </c>
      <c r="M32" s="24">
        <f t="shared" ref="M32:M38" si="10">D32</f>
        <v>9.4599999999999991</v>
      </c>
      <c r="N32" s="24">
        <f t="shared" si="9"/>
        <v>12.809999999999999</v>
      </c>
      <c r="O32" s="24">
        <f t="shared" si="9"/>
        <v>16.96</v>
      </c>
      <c r="P32" s="24">
        <f t="shared" si="9"/>
        <v>222.18</v>
      </c>
      <c r="IA32" s="12"/>
      <c r="IB32" s="6">
        <f>[1]основа!AM25</f>
        <v>42551</v>
      </c>
    </row>
    <row r="33" spans="1:236" ht="15" customHeight="1" x14ac:dyDescent="0.2">
      <c r="A33" s="88" t="s">
        <v>282</v>
      </c>
      <c r="B33" s="22" t="s">
        <v>155</v>
      </c>
      <c r="C33" s="89" t="s">
        <v>283</v>
      </c>
      <c r="D33" s="90">
        <v>31.3</v>
      </c>
      <c r="E33" s="90">
        <v>5.9</v>
      </c>
      <c r="F33" s="90">
        <v>0</v>
      </c>
      <c r="G33" s="90">
        <v>177</v>
      </c>
      <c r="H33" s="91">
        <v>67.374200000000002</v>
      </c>
      <c r="I33" s="25">
        <v>67.37</v>
      </c>
      <c r="J33" s="11"/>
      <c r="K33" s="37" t="str">
        <f t="shared" si="1"/>
        <v>Мясо отварное</v>
      </c>
      <c r="M33" s="24">
        <f t="shared" si="10"/>
        <v>31.3</v>
      </c>
      <c r="N33" s="24">
        <f t="shared" si="9"/>
        <v>5.9</v>
      </c>
      <c r="O33" s="24">
        <f t="shared" si="9"/>
        <v>0</v>
      </c>
      <c r="P33" s="24">
        <f t="shared" si="9"/>
        <v>177</v>
      </c>
      <c r="Q33" s="109"/>
      <c r="IA33" s="12"/>
      <c r="IB33" s="6">
        <f>[1]основа!AM26</f>
        <v>42551</v>
      </c>
    </row>
    <row r="34" spans="1:236" ht="15" customHeight="1" x14ac:dyDescent="0.2">
      <c r="A34" s="88" t="s">
        <v>238</v>
      </c>
      <c r="B34" s="22" t="s">
        <v>221</v>
      </c>
      <c r="C34" s="89" t="s">
        <v>239</v>
      </c>
      <c r="D34" s="90">
        <v>11.6</v>
      </c>
      <c r="E34" s="90">
        <v>10.4</v>
      </c>
      <c r="F34" s="90">
        <v>56.8</v>
      </c>
      <c r="G34" s="90">
        <v>372</v>
      </c>
      <c r="H34" s="91">
        <v>9.1340800000000009</v>
      </c>
      <c r="I34" s="25">
        <f>15.45+4.08</f>
        <v>19.53</v>
      </c>
      <c r="J34" s="11"/>
      <c r="K34" s="37" t="str">
        <f t="shared" si="1"/>
        <v>Каша гречневая рассыпчатая</v>
      </c>
      <c r="M34" s="24">
        <f t="shared" si="10"/>
        <v>11.6</v>
      </c>
      <c r="N34" s="24">
        <f t="shared" si="9"/>
        <v>10.4</v>
      </c>
      <c r="O34" s="24">
        <f t="shared" si="9"/>
        <v>56.8</v>
      </c>
      <c r="P34" s="24">
        <f t="shared" si="9"/>
        <v>372</v>
      </c>
      <c r="IA34" s="12"/>
      <c r="IB34" s="6">
        <f>[1]основа!AM27</f>
        <v>42551</v>
      </c>
    </row>
    <row r="35" spans="1:236" ht="15" customHeight="1" x14ac:dyDescent="0.2">
      <c r="A35" s="88" t="s">
        <v>288</v>
      </c>
      <c r="B35" s="22" t="s">
        <v>153</v>
      </c>
      <c r="C35" s="89" t="s">
        <v>231</v>
      </c>
      <c r="D35" s="90">
        <v>1.2</v>
      </c>
      <c r="E35" s="90">
        <v>0</v>
      </c>
      <c r="F35" s="90">
        <v>31.6</v>
      </c>
      <c r="G35" s="90">
        <v>126</v>
      </c>
      <c r="H35" s="91">
        <v>7.0780000000000003</v>
      </c>
      <c r="I35" s="25">
        <v>11.41</v>
      </c>
      <c r="J35" s="11"/>
      <c r="K35" s="37" t="str">
        <f t="shared" si="1"/>
        <v>Компот из кураги с вит.С</v>
      </c>
      <c r="M35" s="24">
        <f t="shared" si="10"/>
        <v>1.2</v>
      </c>
      <c r="N35" s="24">
        <f t="shared" si="9"/>
        <v>0</v>
      </c>
      <c r="O35" s="24">
        <f t="shared" si="9"/>
        <v>31.6</v>
      </c>
      <c r="P35" s="24">
        <f t="shared" si="9"/>
        <v>126</v>
      </c>
      <c r="IA35" s="12"/>
      <c r="IB35" s="6">
        <f>[1]основа!AM28</f>
        <v>42551</v>
      </c>
    </row>
    <row r="36" spans="1:236" ht="15" customHeight="1" x14ac:dyDescent="0.2">
      <c r="A36" s="88" t="s">
        <v>72</v>
      </c>
      <c r="B36" s="22" t="s">
        <v>189</v>
      </c>
      <c r="C36" s="89">
        <v>0</v>
      </c>
      <c r="D36" s="90">
        <v>7.32</v>
      </c>
      <c r="E36" s="90">
        <v>1.44</v>
      </c>
      <c r="F36" s="90">
        <v>47.88</v>
      </c>
      <c r="G36" s="90">
        <v>233.76</v>
      </c>
      <c r="H36" s="91">
        <v>5.1779999999999999</v>
      </c>
      <c r="I36" s="25">
        <v>5.18</v>
      </c>
      <c r="J36" s="11"/>
      <c r="K36" s="37" t="str">
        <f t="shared" si="1"/>
        <v>Хлеб ржаной</v>
      </c>
      <c r="M36" s="24">
        <f t="shared" si="10"/>
        <v>7.32</v>
      </c>
      <c r="N36" s="24">
        <f t="shared" si="9"/>
        <v>1.44</v>
      </c>
      <c r="O36" s="24">
        <f t="shared" si="9"/>
        <v>47.88</v>
      </c>
      <c r="P36" s="24">
        <f t="shared" si="9"/>
        <v>233.76</v>
      </c>
      <c r="IA36" s="12"/>
      <c r="IB36" s="6">
        <f>[1]основа!AM29</f>
        <v>42551</v>
      </c>
    </row>
    <row r="37" spans="1:236" ht="15" hidden="1" customHeight="1" x14ac:dyDescent="0.2">
      <c r="A37" s="88">
        <v>0</v>
      </c>
      <c r="B37" s="22">
        <v>0</v>
      </c>
      <c r="C37" s="89">
        <v>0</v>
      </c>
      <c r="D37" s="90">
        <v>0</v>
      </c>
      <c r="E37" s="90">
        <v>0</v>
      </c>
      <c r="F37" s="90">
        <v>0</v>
      </c>
      <c r="G37" s="90">
        <v>0</v>
      </c>
      <c r="H37" s="91">
        <v>0</v>
      </c>
      <c r="I37" s="25">
        <f t="shared" ref="I37:I38" si="11">H37</f>
        <v>0</v>
      </c>
      <c r="J37" s="11"/>
      <c r="K37" s="37">
        <f t="shared" si="1"/>
        <v>0</v>
      </c>
      <c r="M37" s="24">
        <f t="shared" si="10"/>
        <v>0</v>
      </c>
      <c r="N37" s="24">
        <f t="shared" si="9"/>
        <v>0</v>
      </c>
      <c r="O37" s="24">
        <f t="shared" si="9"/>
        <v>0</v>
      </c>
      <c r="P37" s="24">
        <f t="shared" si="9"/>
        <v>0</v>
      </c>
      <c r="IA37" s="12"/>
      <c r="IB37" s="6">
        <f>[1]основа!AM30</f>
        <v>42551</v>
      </c>
    </row>
    <row r="38" spans="1:236" ht="15" hidden="1" customHeight="1" x14ac:dyDescent="0.2">
      <c r="A38" s="88">
        <v>0</v>
      </c>
      <c r="B38" s="22">
        <v>0</v>
      </c>
      <c r="C38" s="89">
        <v>0</v>
      </c>
      <c r="D38" s="90">
        <v>0</v>
      </c>
      <c r="E38" s="90">
        <v>0</v>
      </c>
      <c r="F38" s="90">
        <v>0</v>
      </c>
      <c r="G38" s="90">
        <v>0</v>
      </c>
      <c r="H38" s="91">
        <v>0</v>
      </c>
      <c r="I38" s="25">
        <f t="shared" si="11"/>
        <v>0</v>
      </c>
      <c r="J38" s="11"/>
      <c r="K38" s="37">
        <f t="shared" si="1"/>
        <v>0</v>
      </c>
      <c r="M38" s="24">
        <f t="shared" si="10"/>
        <v>0</v>
      </c>
      <c r="N38" s="24">
        <f t="shared" si="9"/>
        <v>0</v>
      </c>
      <c r="O38" s="24">
        <f t="shared" si="9"/>
        <v>0</v>
      </c>
      <c r="P38" s="24">
        <f t="shared" si="9"/>
        <v>0</v>
      </c>
      <c r="IA38" s="12"/>
      <c r="IB38" s="6">
        <f>[1]основа!AM31</f>
        <v>42551</v>
      </c>
    </row>
    <row r="39" spans="1:236" ht="15" customHeight="1" x14ac:dyDescent="0.2">
      <c r="A39" s="18" t="s">
        <v>15</v>
      </c>
      <c r="B39" s="26"/>
      <c r="C39" s="27"/>
      <c r="D39" s="28">
        <v>61.580000000000005</v>
      </c>
      <c r="E39" s="28">
        <v>30.650000000000002</v>
      </c>
      <c r="F39" s="28">
        <v>155.14000000000001</v>
      </c>
      <c r="G39" s="28">
        <v>1141.94</v>
      </c>
      <c r="H39" s="29">
        <v>120.86961599999999</v>
      </c>
      <c r="I39" s="29">
        <f>I31+I32+I33+I34+I35+I36+I37+I38</f>
        <v>134.24</v>
      </c>
      <c r="J39" s="11"/>
      <c r="K39" s="38">
        <v>1</v>
      </c>
      <c r="M39" s="28">
        <f>SUM(M31:M38)</f>
        <v>61.580000000000005</v>
      </c>
      <c r="N39" s="28">
        <f t="shared" ref="N39:P39" si="12">SUM(N31:N38)</f>
        <v>30.650000000000002</v>
      </c>
      <c r="O39" s="28">
        <f t="shared" si="12"/>
        <v>155.13999999999999</v>
      </c>
      <c r="P39" s="28">
        <f t="shared" si="12"/>
        <v>1141.94</v>
      </c>
      <c r="IA39" s="12"/>
      <c r="IB39" s="6">
        <f>[1]основа!AM32</f>
        <v>42551</v>
      </c>
    </row>
    <row r="40" spans="1:236" ht="15" customHeight="1" x14ac:dyDescent="0.2">
      <c r="A40" s="18"/>
      <c r="B40" s="26"/>
      <c r="C40" s="27"/>
      <c r="D40" s="28"/>
      <c r="E40" s="28"/>
      <c r="F40" s="28"/>
      <c r="G40" s="28"/>
      <c r="H40" s="29"/>
      <c r="I40" s="29"/>
      <c r="J40" s="11"/>
      <c r="K40" s="38">
        <v>1</v>
      </c>
      <c r="M40" s="28"/>
      <c r="N40" s="28"/>
      <c r="O40" s="28"/>
      <c r="P40" s="28"/>
      <c r="IA40" s="12"/>
      <c r="IB40" s="6">
        <f>[1]основа!AM33</f>
        <v>42551</v>
      </c>
    </row>
    <row r="41" spans="1:236" ht="15" customHeight="1" x14ac:dyDescent="0.2">
      <c r="A41" s="18" t="s">
        <v>16</v>
      </c>
      <c r="B41" s="26"/>
      <c r="C41" s="27"/>
      <c r="D41" s="30"/>
      <c r="E41" s="30"/>
      <c r="F41" s="30"/>
      <c r="G41" s="30"/>
      <c r="H41" s="31"/>
      <c r="I41" s="31"/>
      <c r="J41" s="11"/>
      <c r="K41" s="38">
        <v>1</v>
      </c>
      <c r="M41" s="30"/>
      <c r="N41" s="30"/>
      <c r="O41" s="30"/>
      <c r="P41" s="30"/>
      <c r="IA41" s="12"/>
      <c r="IB41" s="6">
        <f>[1]основа!AM34</f>
        <v>42551</v>
      </c>
    </row>
    <row r="42" spans="1:236" ht="15" customHeight="1" x14ac:dyDescent="0.2">
      <c r="A42" s="88" t="s">
        <v>291</v>
      </c>
      <c r="B42" s="22" t="s">
        <v>292</v>
      </c>
      <c r="C42" s="89" t="s">
        <v>293</v>
      </c>
      <c r="D42" s="90">
        <v>6.2</v>
      </c>
      <c r="E42" s="90">
        <v>11</v>
      </c>
      <c r="F42" s="90">
        <v>50.6</v>
      </c>
      <c r="G42" s="90">
        <v>324.5</v>
      </c>
      <c r="H42" s="91">
        <v>5.5598449999999993</v>
      </c>
      <c r="I42" s="25">
        <v>15</v>
      </c>
      <c r="J42" s="11"/>
      <c r="K42" s="37" t="str">
        <f t="shared" si="1"/>
        <v>Блинчики со сгущ.молоком</v>
      </c>
      <c r="M42" s="24">
        <f>D42</f>
        <v>6.2</v>
      </c>
      <c r="N42" s="24">
        <f t="shared" ref="N42:P46" si="13">E42</f>
        <v>11</v>
      </c>
      <c r="O42" s="24">
        <f t="shared" si="13"/>
        <v>50.6</v>
      </c>
      <c r="P42" s="24">
        <f t="shared" si="13"/>
        <v>324.5</v>
      </c>
      <c r="IA42" s="12"/>
      <c r="IB42" s="6">
        <f>[1]основа!AM35</f>
        <v>42551</v>
      </c>
    </row>
    <row r="43" spans="1:236" ht="15" customHeight="1" x14ac:dyDescent="0.2">
      <c r="A43" s="88" t="s">
        <v>294</v>
      </c>
      <c r="B43" s="22" t="s">
        <v>153</v>
      </c>
      <c r="C43" s="89" t="s">
        <v>295</v>
      </c>
      <c r="D43" s="90">
        <v>0.1</v>
      </c>
      <c r="E43" s="90">
        <v>0</v>
      </c>
      <c r="F43" s="90">
        <v>24.9</v>
      </c>
      <c r="G43" s="90">
        <v>97</v>
      </c>
      <c r="H43" s="91">
        <v>5.45</v>
      </c>
      <c r="I43" s="25">
        <v>8.8000000000000007</v>
      </c>
      <c r="J43" s="11"/>
      <c r="K43" s="37" t="str">
        <f t="shared" si="1"/>
        <v>Напиток клюквенный</v>
      </c>
      <c r="M43" s="24">
        <f t="shared" ref="M43:M46" si="14">D43</f>
        <v>0.1</v>
      </c>
      <c r="N43" s="24">
        <f t="shared" si="13"/>
        <v>0</v>
      </c>
      <c r="O43" s="24">
        <f t="shared" si="13"/>
        <v>24.9</v>
      </c>
      <c r="P43" s="24">
        <f t="shared" si="13"/>
        <v>97</v>
      </c>
      <c r="IA43" s="12"/>
      <c r="IB43" s="6">
        <f>[1]основа!AM36</f>
        <v>42551</v>
      </c>
    </row>
    <row r="44" spans="1:236" ht="15" customHeight="1" x14ac:dyDescent="0.2">
      <c r="A44" s="88" t="s">
        <v>275</v>
      </c>
      <c r="B44" s="22" t="s">
        <v>153</v>
      </c>
      <c r="C44" s="89">
        <v>0</v>
      </c>
      <c r="D44" s="90">
        <v>0.8</v>
      </c>
      <c r="E44" s="90">
        <v>0.8</v>
      </c>
      <c r="F44" s="90">
        <v>19.600000000000001</v>
      </c>
      <c r="G44" s="90">
        <v>90</v>
      </c>
      <c r="H44" s="91">
        <v>18.04</v>
      </c>
      <c r="I44" s="25">
        <v>34.729999999999997</v>
      </c>
      <c r="J44" s="11"/>
      <c r="K44" s="37" t="str">
        <f t="shared" si="1"/>
        <v>Фрукт свежий</v>
      </c>
      <c r="M44" s="24">
        <f t="shared" si="14"/>
        <v>0.8</v>
      </c>
      <c r="N44" s="24">
        <f t="shared" si="13"/>
        <v>0.8</v>
      </c>
      <c r="O44" s="24">
        <f t="shared" si="13"/>
        <v>19.600000000000001</v>
      </c>
      <c r="P44" s="24">
        <f t="shared" si="13"/>
        <v>90</v>
      </c>
      <c r="IA44" s="12"/>
      <c r="IB44" s="6">
        <f>[1]основа!AM37</f>
        <v>42551</v>
      </c>
    </row>
    <row r="45" spans="1:236" ht="15" hidden="1" customHeight="1" x14ac:dyDescent="0.2">
      <c r="A45" s="88">
        <v>0</v>
      </c>
      <c r="B45" s="22">
        <v>0</v>
      </c>
      <c r="C45" s="89">
        <v>0</v>
      </c>
      <c r="D45" s="90">
        <v>0</v>
      </c>
      <c r="E45" s="90">
        <v>0</v>
      </c>
      <c r="F45" s="90">
        <v>0</v>
      </c>
      <c r="G45" s="90">
        <v>0</v>
      </c>
      <c r="H45" s="91">
        <v>0</v>
      </c>
      <c r="I45" s="25">
        <f t="shared" ref="I45:I46" si="15">H45</f>
        <v>0</v>
      </c>
      <c r="J45" s="11"/>
      <c r="K45" s="37">
        <f t="shared" si="1"/>
        <v>0</v>
      </c>
      <c r="M45" s="24">
        <f t="shared" si="14"/>
        <v>0</v>
      </c>
      <c r="N45" s="24">
        <f t="shared" si="13"/>
        <v>0</v>
      </c>
      <c r="O45" s="24">
        <f t="shared" si="13"/>
        <v>0</v>
      </c>
      <c r="P45" s="24">
        <f t="shared" si="13"/>
        <v>0</v>
      </c>
      <c r="IA45" s="12"/>
      <c r="IB45" s="6">
        <f>[1]основа!AM38</f>
        <v>42551</v>
      </c>
    </row>
    <row r="46" spans="1:236" ht="15" hidden="1" customHeight="1" x14ac:dyDescent="0.2">
      <c r="A46" s="88">
        <v>0</v>
      </c>
      <c r="B46" s="22">
        <v>0</v>
      </c>
      <c r="C46" s="89">
        <v>0</v>
      </c>
      <c r="D46" s="90">
        <v>0</v>
      </c>
      <c r="E46" s="90">
        <v>0</v>
      </c>
      <c r="F46" s="90">
        <v>0</v>
      </c>
      <c r="G46" s="90">
        <v>0</v>
      </c>
      <c r="H46" s="91">
        <v>0</v>
      </c>
      <c r="I46" s="25">
        <f t="shared" si="15"/>
        <v>0</v>
      </c>
      <c r="J46" s="11"/>
      <c r="K46" s="37">
        <f t="shared" si="1"/>
        <v>0</v>
      </c>
      <c r="M46" s="24">
        <f t="shared" si="14"/>
        <v>0</v>
      </c>
      <c r="N46" s="24">
        <f t="shared" si="13"/>
        <v>0</v>
      </c>
      <c r="O46" s="24">
        <f t="shared" si="13"/>
        <v>0</v>
      </c>
      <c r="P46" s="24">
        <f t="shared" si="13"/>
        <v>0</v>
      </c>
      <c r="IA46" s="12"/>
      <c r="IB46" s="6">
        <f>[1]основа!AM39</f>
        <v>42551</v>
      </c>
    </row>
    <row r="47" spans="1:236" ht="15" customHeight="1" x14ac:dyDescent="0.2">
      <c r="A47" s="18" t="s">
        <v>17</v>
      </c>
      <c r="B47" s="26"/>
      <c r="C47" s="27"/>
      <c r="D47" s="28">
        <v>7.1</v>
      </c>
      <c r="E47" s="28">
        <v>11.8</v>
      </c>
      <c r="F47" s="28">
        <v>95.1</v>
      </c>
      <c r="G47" s="28">
        <v>511.5</v>
      </c>
      <c r="H47" s="29">
        <v>29.049844999999998</v>
      </c>
      <c r="I47" s="29">
        <f>I46+I45+I44+I43+I42</f>
        <v>58.53</v>
      </c>
      <c r="J47" s="11"/>
      <c r="K47" s="38">
        <v>1</v>
      </c>
      <c r="M47" s="28">
        <f>SUM(M42:M46)</f>
        <v>7.1</v>
      </c>
      <c r="N47" s="28">
        <f t="shared" ref="N47:P47" si="16">SUM(N42:N46)</f>
        <v>11.8</v>
      </c>
      <c r="O47" s="28">
        <f t="shared" si="16"/>
        <v>95.1</v>
      </c>
      <c r="P47" s="28">
        <f t="shared" si="16"/>
        <v>511.5</v>
      </c>
      <c r="IA47" s="12"/>
      <c r="IB47" s="6">
        <f>[1]основа!AM40</f>
        <v>42551</v>
      </c>
    </row>
    <row r="48" spans="1:236" ht="15" customHeight="1" x14ac:dyDescent="0.2">
      <c r="A48" s="18"/>
      <c r="B48" s="26"/>
      <c r="C48" s="27"/>
      <c r="D48" s="28"/>
      <c r="E48" s="28"/>
      <c r="F48" s="28"/>
      <c r="G48" s="28"/>
      <c r="H48" s="29"/>
      <c r="I48" s="29"/>
      <c r="J48" s="11"/>
      <c r="K48" s="38">
        <v>1</v>
      </c>
      <c r="M48" s="28"/>
      <c r="N48" s="28"/>
      <c r="O48" s="28"/>
      <c r="P48" s="28"/>
      <c r="IA48" s="12"/>
      <c r="IB48" s="6">
        <f>[1]основа!AM41</f>
        <v>42551</v>
      </c>
    </row>
    <row r="49" spans="1:236" ht="15" customHeight="1" x14ac:dyDescent="0.2">
      <c r="A49" s="18" t="s">
        <v>18</v>
      </c>
      <c r="B49" s="26"/>
      <c r="C49" s="27"/>
      <c r="D49" s="30"/>
      <c r="E49" s="30"/>
      <c r="F49" s="30"/>
      <c r="G49" s="30"/>
      <c r="H49" s="31"/>
      <c r="I49" s="31"/>
      <c r="J49" s="11"/>
      <c r="K49" s="38">
        <v>1</v>
      </c>
      <c r="M49" s="30"/>
      <c r="N49" s="30"/>
      <c r="O49" s="30"/>
      <c r="P49" s="30"/>
      <c r="IA49" s="12"/>
      <c r="IB49" s="6">
        <f>[1]основа!AM42</f>
        <v>42551</v>
      </c>
    </row>
    <row r="50" spans="1:236" ht="15" customHeight="1" x14ac:dyDescent="0.2">
      <c r="A50" s="88" t="s">
        <v>156</v>
      </c>
      <c r="B50" s="22" t="s">
        <v>155</v>
      </c>
      <c r="C50" s="89" t="s">
        <v>158</v>
      </c>
      <c r="D50" s="90">
        <v>1.1000000000000001</v>
      </c>
      <c r="E50" s="90">
        <v>0.2</v>
      </c>
      <c r="F50" s="90">
        <v>3.8</v>
      </c>
      <c r="G50" s="90">
        <v>24</v>
      </c>
      <c r="H50" s="91">
        <v>26.937200000000001</v>
      </c>
      <c r="I50" s="25">
        <v>23.35</v>
      </c>
      <c r="J50" s="11"/>
      <c r="K50" s="37" t="str">
        <f t="shared" si="1"/>
        <v>Помидоры порционные</v>
      </c>
      <c r="M50" s="24">
        <f>D50</f>
        <v>1.1000000000000001</v>
      </c>
      <c r="N50" s="24">
        <f t="shared" ref="N50:P56" si="17">E50</f>
        <v>0.2</v>
      </c>
      <c r="O50" s="24">
        <f t="shared" si="17"/>
        <v>3.8</v>
      </c>
      <c r="P50" s="24">
        <f t="shared" si="17"/>
        <v>24</v>
      </c>
      <c r="IA50" s="12"/>
      <c r="IB50" s="6">
        <f>[1]основа!AM43</f>
        <v>42551</v>
      </c>
    </row>
    <row r="51" spans="1:236" ht="15" customHeight="1" x14ac:dyDescent="0.2">
      <c r="A51" s="88" t="s">
        <v>193</v>
      </c>
      <c r="B51" s="22" t="s">
        <v>155</v>
      </c>
      <c r="C51" s="89" t="s">
        <v>194</v>
      </c>
      <c r="D51" s="90">
        <v>21.1</v>
      </c>
      <c r="E51" s="90">
        <v>13.6</v>
      </c>
      <c r="F51" s="90">
        <v>0</v>
      </c>
      <c r="G51" s="90">
        <v>211</v>
      </c>
      <c r="H51" s="91">
        <v>16.609200000000001</v>
      </c>
      <c r="I51" s="25">
        <v>26.57</v>
      </c>
      <c r="J51" s="11"/>
      <c r="K51" s="37" t="str">
        <f t="shared" si="1"/>
        <v>Птица отварная</v>
      </c>
      <c r="M51" s="24">
        <f t="shared" ref="M51:M56" si="18">D51</f>
        <v>21.1</v>
      </c>
      <c r="N51" s="24">
        <f t="shared" si="17"/>
        <v>13.6</v>
      </c>
      <c r="O51" s="24">
        <f t="shared" si="17"/>
        <v>0</v>
      </c>
      <c r="P51" s="24">
        <f t="shared" si="17"/>
        <v>211</v>
      </c>
      <c r="IA51" s="12"/>
      <c r="IB51" s="6">
        <f>[1]основа!AM44</f>
        <v>42551</v>
      </c>
    </row>
    <row r="52" spans="1:236" ht="15" customHeight="1" x14ac:dyDescent="0.2">
      <c r="A52" s="88" t="s">
        <v>300</v>
      </c>
      <c r="B52" s="22" t="s">
        <v>221</v>
      </c>
      <c r="C52" s="89" t="s">
        <v>301</v>
      </c>
      <c r="D52" s="90">
        <v>3.92</v>
      </c>
      <c r="E52" s="90">
        <v>22.94</v>
      </c>
      <c r="F52" s="90">
        <v>34.200000000000003</v>
      </c>
      <c r="G52" s="90">
        <v>240.68</v>
      </c>
      <c r="H52" s="91">
        <v>6.7875999999999994</v>
      </c>
      <c r="I52" s="25">
        <f>11.82+4.08</f>
        <v>15.9</v>
      </c>
      <c r="J52" s="11"/>
      <c r="K52" s="37" t="str">
        <f t="shared" si="1"/>
        <v>Картофель тушёный по-домашнему</v>
      </c>
      <c r="M52" s="24">
        <f t="shared" si="18"/>
        <v>3.92</v>
      </c>
      <c r="N52" s="24">
        <f t="shared" si="17"/>
        <v>22.94</v>
      </c>
      <c r="O52" s="24">
        <f t="shared" si="17"/>
        <v>34.200000000000003</v>
      </c>
      <c r="P52" s="24">
        <f t="shared" si="17"/>
        <v>240.68</v>
      </c>
      <c r="IA52" s="12"/>
      <c r="IB52" s="6">
        <f>[1]основа!AM45</f>
        <v>42551</v>
      </c>
    </row>
    <row r="53" spans="1:236" ht="15" customHeight="1" x14ac:dyDescent="0.2">
      <c r="A53" s="88" t="s">
        <v>168</v>
      </c>
      <c r="B53" s="22" t="s">
        <v>153</v>
      </c>
      <c r="C53" s="89" t="s">
        <v>169</v>
      </c>
      <c r="D53" s="90">
        <v>1.4</v>
      </c>
      <c r="E53" s="90">
        <v>0</v>
      </c>
      <c r="F53" s="90">
        <v>25.6</v>
      </c>
      <c r="G53" s="90">
        <v>108</v>
      </c>
      <c r="H53" s="91">
        <v>5.56</v>
      </c>
      <c r="I53" s="25">
        <v>10</v>
      </c>
      <c r="J53" s="11"/>
      <c r="K53" s="37" t="str">
        <f t="shared" si="1"/>
        <v>Сок фруктовый</v>
      </c>
      <c r="M53" s="24">
        <f t="shared" si="18"/>
        <v>1.4</v>
      </c>
      <c r="N53" s="24">
        <f t="shared" si="17"/>
        <v>0</v>
      </c>
      <c r="O53" s="24">
        <f t="shared" si="17"/>
        <v>25.6</v>
      </c>
      <c r="P53" s="24">
        <f t="shared" si="17"/>
        <v>108</v>
      </c>
      <c r="IA53" s="12"/>
      <c r="IB53" s="6">
        <f>[1]основа!AM46</f>
        <v>42551</v>
      </c>
    </row>
    <row r="54" spans="1:236" ht="15" customHeight="1" x14ac:dyDescent="0.2">
      <c r="A54" s="88" t="s">
        <v>73</v>
      </c>
      <c r="B54" s="22" t="s">
        <v>155</v>
      </c>
      <c r="C54" s="89">
        <v>0</v>
      </c>
      <c r="D54" s="90">
        <v>8.6</v>
      </c>
      <c r="E54" s="90">
        <v>2.9</v>
      </c>
      <c r="F54" s="90">
        <v>54.9</v>
      </c>
      <c r="G54" s="90">
        <v>254</v>
      </c>
      <c r="H54" s="91">
        <v>5.3860000000000001</v>
      </c>
      <c r="I54" s="25">
        <v>3.87</v>
      </c>
      <c r="J54" s="11"/>
      <c r="K54" s="37" t="str">
        <f t="shared" si="1"/>
        <v>Хлеб пшеничный</v>
      </c>
      <c r="M54" s="24">
        <f t="shared" si="18"/>
        <v>8.6</v>
      </c>
      <c r="N54" s="24">
        <f t="shared" si="17"/>
        <v>2.9</v>
      </c>
      <c r="O54" s="24">
        <f t="shared" si="17"/>
        <v>54.9</v>
      </c>
      <c r="P54" s="24">
        <f t="shared" si="17"/>
        <v>254</v>
      </c>
      <c r="IA54" s="12"/>
      <c r="IB54" s="6">
        <f>[1]основа!AM47</f>
        <v>42551</v>
      </c>
    </row>
    <row r="55" spans="1:236" ht="15" hidden="1" customHeight="1" x14ac:dyDescent="0.2">
      <c r="A55" s="88">
        <v>0</v>
      </c>
      <c r="B55" s="22">
        <v>0</v>
      </c>
      <c r="C55" s="89">
        <v>0</v>
      </c>
      <c r="D55" s="90">
        <v>0</v>
      </c>
      <c r="E55" s="90">
        <v>0</v>
      </c>
      <c r="F55" s="90">
        <v>0</v>
      </c>
      <c r="G55" s="90">
        <v>0</v>
      </c>
      <c r="H55" s="91">
        <v>0</v>
      </c>
      <c r="I55" s="25">
        <f t="shared" ref="I55:I56" si="19">H55</f>
        <v>0</v>
      </c>
      <c r="J55" s="11"/>
      <c r="K55" s="37">
        <f t="shared" si="1"/>
        <v>0</v>
      </c>
      <c r="M55" s="24">
        <f t="shared" si="18"/>
        <v>0</v>
      </c>
      <c r="N55" s="24">
        <f t="shared" si="17"/>
        <v>0</v>
      </c>
      <c r="O55" s="24">
        <f t="shared" si="17"/>
        <v>0</v>
      </c>
      <c r="P55" s="24">
        <f t="shared" si="17"/>
        <v>0</v>
      </c>
      <c r="IA55" s="12"/>
      <c r="IB55" s="6">
        <f>[1]основа!AM48</f>
        <v>42551</v>
      </c>
    </row>
    <row r="56" spans="1:236" ht="15" hidden="1" customHeight="1" x14ac:dyDescent="0.2">
      <c r="A56" s="88">
        <v>0</v>
      </c>
      <c r="B56" s="22">
        <v>0</v>
      </c>
      <c r="C56" s="89">
        <v>0</v>
      </c>
      <c r="D56" s="90">
        <v>0</v>
      </c>
      <c r="E56" s="90">
        <v>0</v>
      </c>
      <c r="F56" s="90">
        <v>0</v>
      </c>
      <c r="G56" s="90">
        <v>0</v>
      </c>
      <c r="H56" s="91">
        <v>0</v>
      </c>
      <c r="I56" s="25">
        <f t="shared" si="19"/>
        <v>0</v>
      </c>
      <c r="J56" s="11"/>
      <c r="K56" s="37">
        <f t="shared" si="1"/>
        <v>0</v>
      </c>
      <c r="M56" s="24">
        <f t="shared" si="18"/>
        <v>0</v>
      </c>
      <c r="N56" s="24">
        <f t="shared" si="17"/>
        <v>0</v>
      </c>
      <c r="O56" s="24">
        <f t="shared" si="17"/>
        <v>0</v>
      </c>
      <c r="P56" s="24">
        <f t="shared" si="17"/>
        <v>0</v>
      </c>
      <c r="IA56" s="12"/>
      <c r="IB56" s="6">
        <f>[1]основа!AM49</f>
        <v>42551</v>
      </c>
    </row>
    <row r="57" spans="1:236" ht="15" customHeight="1" x14ac:dyDescent="0.2">
      <c r="A57" s="18" t="s">
        <v>19</v>
      </c>
      <c r="B57" s="26"/>
      <c r="C57" s="27"/>
      <c r="D57" s="28">
        <v>36.120000000000005</v>
      </c>
      <c r="E57" s="28">
        <v>39.64</v>
      </c>
      <c r="F57" s="28">
        <v>118.5</v>
      </c>
      <c r="G57" s="28">
        <v>837.68000000000006</v>
      </c>
      <c r="H57" s="29">
        <v>61.28</v>
      </c>
      <c r="I57" s="29">
        <f>I56+I55+I54+I53+I52+I51+I50</f>
        <v>79.69</v>
      </c>
      <c r="J57" s="11"/>
      <c r="K57" s="38">
        <v>1</v>
      </c>
      <c r="M57" s="28">
        <f>SUM(M50:M56)</f>
        <v>36.120000000000005</v>
      </c>
      <c r="N57" s="28">
        <f t="shared" ref="N57:P57" si="20">SUM(N50:N56)</f>
        <v>39.64</v>
      </c>
      <c r="O57" s="28">
        <f t="shared" si="20"/>
        <v>118.5</v>
      </c>
      <c r="P57" s="28">
        <f t="shared" si="20"/>
        <v>837.68000000000006</v>
      </c>
      <c r="IA57" s="12"/>
      <c r="IB57" s="6">
        <f>[1]основа!AM50</f>
        <v>42551</v>
      </c>
    </row>
    <row r="58" spans="1:236" ht="15" customHeight="1" x14ac:dyDescent="0.2">
      <c r="A58" s="18"/>
      <c r="B58" s="26"/>
      <c r="C58" s="27"/>
      <c r="D58" s="30"/>
      <c r="E58" s="28"/>
      <c r="F58" s="30"/>
      <c r="G58" s="30"/>
      <c r="H58" s="31"/>
      <c r="I58" s="31"/>
      <c r="J58" s="11"/>
      <c r="K58" s="38">
        <v>1</v>
      </c>
      <c r="M58" s="30"/>
      <c r="N58" s="28"/>
      <c r="O58" s="30"/>
      <c r="P58" s="30"/>
      <c r="IA58" s="12"/>
      <c r="IB58" s="6">
        <f>[1]основа!AM51</f>
        <v>42551</v>
      </c>
    </row>
    <row r="59" spans="1:236" ht="15" customHeight="1" x14ac:dyDescent="0.2">
      <c r="A59" s="18" t="s">
        <v>20</v>
      </c>
      <c r="B59" s="26"/>
      <c r="C59" s="27"/>
      <c r="D59" s="30"/>
      <c r="E59" s="30"/>
      <c r="F59" s="30"/>
      <c r="G59" s="30"/>
      <c r="H59" s="31"/>
      <c r="I59" s="31"/>
      <c r="J59" s="11"/>
      <c r="K59" s="38">
        <v>1</v>
      </c>
      <c r="M59" s="30"/>
      <c r="N59" s="30"/>
      <c r="O59" s="30"/>
      <c r="P59" s="30"/>
      <c r="IA59" s="12"/>
      <c r="IB59" s="6">
        <f>[1]основа!AM52</f>
        <v>42551</v>
      </c>
    </row>
    <row r="60" spans="1:236" ht="15" customHeight="1" x14ac:dyDescent="0.2">
      <c r="A60" s="88" t="s">
        <v>200</v>
      </c>
      <c r="B60" s="22" t="s">
        <v>155</v>
      </c>
      <c r="C60" s="89" t="s">
        <v>201</v>
      </c>
      <c r="D60" s="90">
        <v>7.5</v>
      </c>
      <c r="E60" s="90">
        <v>13.2</v>
      </c>
      <c r="F60" s="90">
        <v>60.9</v>
      </c>
      <c r="G60" s="90">
        <v>394</v>
      </c>
      <c r="H60" s="91">
        <v>6.6929200000000009</v>
      </c>
      <c r="I60" s="25">
        <v>10</v>
      </c>
      <c r="J60" s="11"/>
      <c r="K60" s="37" t="str">
        <f t="shared" si="1"/>
        <v>Булочка домашняя</v>
      </c>
      <c r="M60" s="24">
        <f>D60</f>
        <v>7.5</v>
      </c>
      <c r="N60" s="24">
        <f t="shared" ref="N60:P62" si="21">E60</f>
        <v>13.2</v>
      </c>
      <c r="O60" s="24">
        <f t="shared" si="21"/>
        <v>60.9</v>
      </c>
      <c r="P60" s="24">
        <f t="shared" si="21"/>
        <v>394</v>
      </c>
      <c r="IA60" s="12"/>
      <c r="IB60" s="6">
        <f>[1]основа!AM53</f>
        <v>42551</v>
      </c>
    </row>
    <row r="61" spans="1:236" ht="15" customHeight="1" x14ac:dyDescent="0.2">
      <c r="A61" s="88" t="s">
        <v>220</v>
      </c>
      <c r="B61" s="22" t="s">
        <v>153</v>
      </c>
      <c r="C61" s="89" t="s">
        <v>178</v>
      </c>
      <c r="D61" s="90">
        <v>6</v>
      </c>
      <c r="E61" s="90">
        <v>12</v>
      </c>
      <c r="F61" s="90">
        <v>8.1999999999999993</v>
      </c>
      <c r="G61" s="90">
        <v>169</v>
      </c>
      <c r="H61" s="91">
        <v>9.731440000000001</v>
      </c>
      <c r="I61" s="25">
        <v>12.65</v>
      </c>
      <c r="J61" s="11"/>
      <c r="K61" s="37" t="str">
        <f t="shared" si="1"/>
        <v>Ряженка</v>
      </c>
      <c r="M61" s="24">
        <f t="shared" ref="M61:M62" si="22">D61</f>
        <v>6</v>
      </c>
      <c r="N61" s="24">
        <f t="shared" si="21"/>
        <v>12</v>
      </c>
      <c r="O61" s="24">
        <f t="shared" si="21"/>
        <v>8.1999999999999993</v>
      </c>
      <c r="P61" s="24">
        <f t="shared" si="21"/>
        <v>169</v>
      </c>
      <c r="IA61" s="12"/>
      <c r="IB61" s="6">
        <f>[1]основа!AM54</f>
        <v>42551</v>
      </c>
    </row>
    <row r="62" spans="1:236" ht="15" hidden="1" customHeight="1" x14ac:dyDescent="0.2">
      <c r="A62" s="88">
        <v>0</v>
      </c>
      <c r="B62" s="22">
        <v>0</v>
      </c>
      <c r="C62" s="89">
        <v>0</v>
      </c>
      <c r="D62" s="90">
        <v>0</v>
      </c>
      <c r="E62" s="90">
        <v>0</v>
      </c>
      <c r="F62" s="90">
        <v>0</v>
      </c>
      <c r="G62" s="90">
        <v>0</v>
      </c>
      <c r="H62" s="91"/>
      <c r="I62" s="25">
        <f t="shared" ref="I62" si="23">H62</f>
        <v>0</v>
      </c>
      <c r="J62" s="11"/>
      <c r="K62" s="37">
        <f t="shared" si="1"/>
        <v>0</v>
      </c>
      <c r="M62" s="24">
        <f t="shared" si="22"/>
        <v>0</v>
      </c>
      <c r="N62" s="24">
        <f t="shared" si="21"/>
        <v>0</v>
      </c>
      <c r="O62" s="24">
        <f t="shared" si="21"/>
        <v>0</v>
      </c>
      <c r="P62" s="24">
        <f t="shared" si="21"/>
        <v>0</v>
      </c>
      <c r="IA62" s="12"/>
      <c r="IB62" s="6">
        <f>[1]основа!AM55</f>
        <v>42551</v>
      </c>
    </row>
    <row r="63" spans="1:236" ht="15" customHeight="1" x14ac:dyDescent="0.2">
      <c r="A63" s="18" t="s">
        <v>21</v>
      </c>
      <c r="B63" s="26"/>
      <c r="C63" s="27"/>
      <c r="D63" s="28">
        <v>13.5</v>
      </c>
      <c r="E63" s="28">
        <v>25.2</v>
      </c>
      <c r="F63" s="28">
        <v>69.099999999999994</v>
      </c>
      <c r="G63" s="28">
        <v>563</v>
      </c>
      <c r="H63" s="32">
        <v>16.42436</v>
      </c>
      <c r="I63" s="32">
        <f>I60+I61+I62</f>
        <v>22.65</v>
      </c>
      <c r="J63" s="11"/>
      <c r="K63" s="38">
        <v>1</v>
      </c>
      <c r="M63" s="28">
        <f>SUM(M60:M62)</f>
        <v>13.5</v>
      </c>
      <c r="N63" s="28">
        <f t="shared" ref="N63:P63" si="24">SUM(N60:N62)</f>
        <v>25.2</v>
      </c>
      <c r="O63" s="28">
        <f t="shared" si="24"/>
        <v>69.099999999999994</v>
      </c>
      <c r="P63" s="28">
        <f t="shared" si="24"/>
        <v>563</v>
      </c>
      <c r="IA63" s="12"/>
      <c r="IB63" s="6">
        <f>[1]основа!AM56</f>
        <v>42551</v>
      </c>
    </row>
    <row r="64" spans="1:236" ht="15" customHeight="1" x14ac:dyDescent="0.2">
      <c r="A64" s="18"/>
      <c r="B64" s="26"/>
      <c r="C64" s="27"/>
      <c r="D64" s="19"/>
      <c r="E64" s="19"/>
      <c r="F64" s="19"/>
      <c r="G64" s="19"/>
      <c r="H64" s="20"/>
      <c r="I64" s="20"/>
      <c r="J64" s="11"/>
      <c r="K64" s="38">
        <v>1</v>
      </c>
      <c r="M64" s="19"/>
      <c r="N64" s="19"/>
      <c r="O64" s="19"/>
      <c r="P64" s="19"/>
      <c r="IA64" s="12"/>
      <c r="IB64" s="6">
        <f>[1]основа!AM57</f>
        <v>42551</v>
      </c>
    </row>
    <row r="65" spans="1:236" ht="15" customHeight="1" x14ac:dyDescent="0.2">
      <c r="A65" s="18" t="s">
        <v>22</v>
      </c>
      <c r="B65" s="26"/>
      <c r="C65" s="27"/>
      <c r="D65" s="28">
        <v>139.36666666666667</v>
      </c>
      <c r="E65" s="28">
        <v>142.65666666666667</v>
      </c>
      <c r="F65" s="28">
        <v>547.40666666666675</v>
      </c>
      <c r="G65" s="28">
        <v>3865.62</v>
      </c>
      <c r="H65" s="32">
        <v>253.87012100000001</v>
      </c>
      <c r="I65" s="32">
        <f>I57+I47+I39+I28+I22+I63</f>
        <v>350</v>
      </c>
      <c r="J65" s="11"/>
      <c r="K65" s="38">
        <v>1</v>
      </c>
      <c r="M65" s="28">
        <f>M63+M57+M47+M39+M28+M22</f>
        <v>139.36666666666667</v>
      </c>
      <c r="N65" s="28">
        <f t="shared" ref="N65:P65" si="25">N63+N57+N47+N39+N28+N22</f>
        <v>142.65666666666667</v>
      </c>
      <c r="O65" s="28">
        <f t="shared" si="25"/>
        <v>547.40666666666664</v>
      </c>
      <c r="P65" s="28">
        <f t="shared" si="25"/>
        <v>3865.62</v>
      </c>
      <c r="IA65" s="12"/>
      <c r="IB65" s="6">
        <f>[1]основа!AM58</f>
        <v>42551</v>
      </c>
    </row>
    <row r="66" spans="1:236" ht="15" customHeight="1" x14ac:dyDescent="0.2">
      <c r="A66" s="33"/>
      <c r="B66" s="26"/>
      <c r="C66" s="27"/>
      <c r="D66" s="34"/>
      <c r="E66" s="34"/>
      <c r="F66" s="34"/>
      <c r="G66" s="34"/>
      <c r="H66" s="34"/>
      <c r="I66" s="34"/>
      <c r="J66" s="11"/>
      <c r="K66" s="38">
        <v>1</v>
      </c>
      <c r="IA66" s="12"/>
      <c r="IB66" s="6">
        <f>[1]основа!AM59</f>
        <v>42551</v>
      </c>
    </row>
    <row r="67" spans="1:236" ht="14.25" customHeight="1" x14ac:dyDescent="0.2">
      <c r="K67" s="38">
        <v>1</v>
      </c>
      <c r="IA67" s="12"/>
      <c r="IB67" s="6">
        <f>[1]основа!AM60</f>
        <v>42551</v>
      </c>
    </row>
    <row r="68" spans="1:236" ht="18.75" x14ac:dyDescent="0.3">
      <c r="A68" s="35" t="s">
        <v>58</v>
      </c>
      <c r="E68" s="110" t="s">
        <v>307</v>
      </c>
      <c r="F68" s="186">
        <v>350</v>
      </c>
      <c r="G68" s="187"/>
      <c r="K68" s="38">
        <v>1</v>
      </c>
      <c r="IA68" s="12"/>
      <c r="IB68" s="6">
        <f>[1]основа!AM70</f>
        <v>42551</v>
      </c>
    </row>
    <row r="69" spans="1:236" ht="18.75" x14ac:dyDescent="0.3">
      <c r="A69" s="35" t="s">
        <v>59</v>
      </c>
      <c r="K69" s="38">
        <v>1</v>
      </c>
      <c r="IA69" s="12"/>
      <c r="IB69" s="6">
        <f>[1]основа!AM71</f>
        <v>42551</v>
      </c>
    </row>
    <row r="70" spans="1:236" ht="18.75" x14ac:dyDescent="0.3">
      <c r="A70" s="35" t="s">
        <v>60</v>
      </c>
      <c r="E70" s="110" t="s">
        <v>308</v>
      </c>
      <c r="F70" s="111"/>
      <c r="K70" s="38">
        <v>1</v>
      </c>
      <c r="IA70" s="12"/>
      <c r="IB70" s="6">
        <f>[1]основа!AM72</f>
        <v>42551</v>
      </c>
    </row>
    <row r="71" spans="1:236" x14ac:dyDescent="0.2">
      <c r="K71" s="38">
        <v>1</v>
      </c>
      <c r="IA71" s="12"/>
      <c r="IB71" s="6">
        <f>[1]основа!AM73</f>
        <v>42551</v>
      </c>
    </row>
    <row r="72" spans="1:236" x14ac:dyDescent="0.2">
      <c r="K72" s="38">
        <v>1</v>
      </c>
      <c r="IA72" s="12"/>
      <c r="IB72" s="6">
        <f>[1]основа!AM74</f>
        <v>42551</v>
      </c>
    </row>
    <row r="73" spans="1:236" ht="18.75" x14ac:dyDescent="0.3">
      <c r="A73" s="35" t="s">
        <v>23</v>
      </c>
      <c r="K73" s="38">
        <v>1</v>
      </c>
      <c r="IA73" s="12"/>
      <c r="IB73" s="6">
        <f>[1]основа!AM75</f>
        <v>42551</v>
      </c>
    </row>
    <row r="74" spans="1:236" x14ac:dyDescent="0.2">
      <c r="IA74" s="12"/>
      <c r="IB74" s="6">
        <f>[1]основа!AM76</f>
        <v>42551</v>
      </c>
    </row>
    <row r="75" spans="1:236" x14ac:dyDescent="0.2">
      <c r="IA75" s="12"/>
      <c r="IB75" s="6">
        <f>[1]основа!AM77</f>
        <v>42551</v>
      </c>
    </row>
    <row r="76" spans="1:236" x14ac:dyDescent="0.2">
      <c r="IA76" s="12"/>
      <c r="IB76" s="6">
        <f>[1]основа!AM78</f>
        <v>42551</v>
      </c>
    </row>
    <row r="77" spans="1:236" x14ac:dyDescent="0.2">
      <c r="IA77" s="12"/>
      <c r="IB77" s="6">
        <f>[1]основа!AM79</f>
        <v>42551</v>
      </c>
    </row>
    <row r="78" spans="1:236" x14ac:dyDescent="0.2">
      <c r="IA78" s="12"/>
      <c r="IB78" s="6">
        <f>[1]основа!AM80</f>
        <v>42551</v>
      </c>
    </row>
    <row r="79" spans="1:236" x14ac:dyDescent="0.2">
      <c r="IA79" s="12"/>
      <c r="IB79" s="6">
        <f>[1]основа!AM81</f>
        <v>42551</v>
      </c>
    </row>
    <row r="80" spans="1:236" x14ac:dyDescent="0.2">
      <c r="IA80" s="12"/>
      <c r="IB80" s="6">
        <f>[1]основа!AM82</f>
        <v>42551</v>
      </c>
    </row>
    <row r="81" spans="235:236" x14ac:dyDescent="0.2">
      <c r="IA81" s="12"/>
      <c r="IB81" s="6">
        <f>[1]основа!AM83</f>
        <v>42551</v>
      </c>
    </row>
    <row r="82" spans="235:236" x14ac:dyDescent="0.2">
      <c r="IA82" s="12"/>
      <c r="IB82" s="6">
        <f>[1]основа!AM84</f>
        <v>42551</v>
      </c>
    </row>
    <row r="83" spans="235:236" x14ac:dyDescent="0.2">
      <c r="IA83" s="12"/>
      <c r="IB83" s="6">
        <f>[1]основа!AM85</f>
        <v>42551</v>
      </c>
    </row>
    <row r="84" spans="235:236" x14ac:dyDescent="0.2">
      <c r="IA84" s="12"/>
      <c r="IB84" s="6">
        <f>[1]основа!AM86</f>
        <v>42551</v>
      </c>
    </row>
    <row r="85" spans="235:236" x14ac:dyDescent="0.2">
      <c r="IA85" s="12"/>
      <c r="IB85" s="6">
        <f>[1]основа!AM87</f>
        <v>42551</v>
      </c>
    </row>
    <row r="86" spans="235:236" x14ac:dyDescent="0.2">
      <c r="IA86" s="12"/>
      <c r="IB86" s="6">
        <f>[1]основа!AM88</f>
        <v>42551</v>
      </c>
    </row>
    <row r="87" spans="235:236" x14ac:dyDescent="0.2">
      <c r="IA87" s="12"/>
      <c r="IB87" s="6">
        <f>[1]основа!AM89</f>
        <v>42551</v>
      </c>
    </row>
    <row r="88" spans="235:236" x14ac:dyDescent="0.2">
      <c r="IA88" s="12"/>
      <c r="IB88" s="6">
        <f>[1]основа!AM90</f>
        <v>42551</v>
      </c>
    </row>
    <row r="89" spans="235:236" x14ac:dyDescent="0.2">
      <c r="IA89" s="12"/>
      <c r="IB89" s="6">
        <f>[1]основа!AM91</f>
        <v>42551</v>
      </c>
    </row>
    <row r="90" spans="235:236" x14ac:dyDescent="0.2">
      <c r="IA90" s="12"/>
      <c r="IB90" s="6">
        <f>[1]основа!AM92</f>
        <v>42551</v>
      </c>
    </row>
    <row r="91" spans="235:236" x14ac:dyDescent="0.2">
      <c r="IA91" s="12"/>
      <c r="IB91" s="6">
        <f>[1]основа!AM93</f>
        <v>42551</v>
      </c>
    </row>
    <row r="92" spans="235:236" x14ac:dyDescent="0.2">
      <c r="IA92" s="12"/>
      <c r="IB92" s="6">
        <f>[1]основа!AM94</f>
        <v>42551</v>
      </c>
    </row>
    <row r="93" spans="235:236" x14ac:dyDescent="0.2">
      <c r="IA93" s="12"/>
      <c r="IB93" s="6">
        <f>[1]основа!AM95</f>
        <v>42551</v>
      </c>
    </row>
    <row r="94" spans="235:236" x14ac:dyDescent="0.2">
      <c r="IA94" s="12"/>
      <c r="IB94" s="6">
        <f>[1]основа!AM96</f>
        <v>42551</v>
      </c>
    </row>
    <row r="95" spans="235:236" x14ac:dyDescent="0.2">
      <c r="IA95" s="12"/>
      <c r="IB95" s="6">
        <f>[1]основа!AM97</f>
        <v>42551</v>
      </c>
    </row>
    <row r="96" spans="235:236" x14ac:dyDescent="0.2">
      <c r="IA96" s="12"/>
      <c r="IB96" s="6">
        <f>[1]основа!AM98</f>
        <v>42551</v>
      </c>
    </row>
    <row r="97" spans="235:236" x14ac:dyDescent="0.2">
      <c r="IA97" s="12"/>
      <c r="IB97" s="6">
        <f>[1]основа!AM99</f>
        <v>42551</v>
      </c>
    </row>
    <row r="98" spans="235:236" x14ac:dyDescent="0.2">
      <c r="IA98" s="12"/>
      <c r="IB98" s="6">
        <f>[1]основа!AM100</f>
        <v>42551</v>
      </c>
    </row>
    <row r="99" spans="235:236" x14ac:dyDescent="0.2">
      <c r="IA99" s="12"/>
      <c r="IB99" s="6">
        <f>[1]основа!AM101</f>
        <v>42551</v>
      </c>
    </row>
    <row r="100" spans="235:236" x14ac:dyDescent="0.2">
      <c r="IA100" s="12"/>
      <c r="IB100" s="6">
        <f>[1]основа!AM102</f>
        <v>42551</v>
      </c>
    </row>
    <row r="101" spans="235:236" x14ac:dyDescent="0.2">
      <c r="IA101" s="12"/>
      <c r="IB101" s="6">
        <f>[1]основа!AM103</f>
        <v>42551</v>
      </c>
    </row>
    <row r="102" spans="235:236" x14ac:dyDescent="0.2">
      <c r="IA102" s="12"/>
      <c r="IB102" s="6">
        <f>[1]основа!AM104</f>
        <v>42551</v>
      </c>
    </row>
    <row r="103" spans="235:236" x14ac:dyDescent="0.2">
      <c r="IA103" s="12"/>
      <c r="IB103" s="6">
        <f>[1]основа!AM105</f>
        <v>42551</v>
      </c>
    </row>
    <row r="104" spans="235:236" x14ac:dyDescent="0.2">
      <c r="IA104" s="12"/>
      <c r="IB104" s="6">
        <f>[1]основа!AM106</f>
        <v>42551</v>
      </c>
    </row>
    <row r="105" spans="235:236" x14ac:dyDescent="0.2">
      <c r="IA105" s="12"/>
      <c r="IB105" s="6">
        <f>[1]основа!AM107</f>
        <v>42551</v>
      </c>
    </row>
    <row r="106" spans="235:236" x14ac:dyDescent="0.2">
      <c r="IA106" s="12"/>
      <c r="IB106" s="6">
        <f>[1]основа!AM108</f>
        <v>42551</v>
      </c>
    </row>
    <row r="107" spans="235:236" x14ac:dyDescent="0.2">
      <c r="IA107" s="12"/>
      <c r="IB107" s="6">
        <f>[1]основа!AM109</f>
        <v>42551</v>
      </c>
    </row>
    <row r="108" spans="235:236" x14ac:dyDescent="0.2">
      <c r="IA108" s="12"/>
      <c r="IB108" s="6">
        <f>[1]основа!AM110</f>
        <v>42551</v>
      </c>
    </row>
    <row r="109" spans="235:236" x14ac:dyDescent="0.2">
      <c r="IA109" s="12"/>
      <c r="IB109" s="6">
        <f>[1]основа!AM111</f>
        <v>42551</v>
      </c>
    </row>
    <row r="110" spans="235:236" x14ac:dyDescent="0.2">
      <c r="IA110" s="12"/>
      <c r="IB110" s="6">
        <f>[1]основа!AM112</f>
        <v>42551</v>
      </c>
    </row>
    <row r="111" spans="235:236" x14ac:dyDescent="0.2">
      <c r="IA111" s="12"/>
      <c r="IB111" s="6">
        <f>[1]основа!AM113</f>
        <v>42551</v>
      </c>
    </row>
    <row r="112" spans="235:236" x14ac:dyDescent="0.2">
      <c r="IA112" s="12"/>
      <c r="IB112" s="6">
        <f>[1]основа!AM114</f>
        <v>42551</v>
      </c>
    </row>
    <row r="113" spans="235:236" x14ac:dyDescent="0.2">
      <c r="IA113" s="12"/>
      <c r="IB113" s="6">
        <f>[1]основа!AM115</f>
        <v>42551</v>
      </c>
    </row>
    <row r="114" spans="235:236" x14ac:dyDescent="0.2">
      <c r="IA114" s="12"/>
      <c r="IB114" s="6">
        <f>[1]основа!AM116</f>
        <v>42551</v>
      </c>
    </row>
    <row r="115" spans="235:236" x14ac:dyDescent="0.2">
      <c r="IA115" s="12"/>
      <c r="IB115" s="6">
        <f>[1]основа!AM117</f>
        <v>42551</v>
      </c>
    </row>
    <row r="116" spans="235:236" x14ac:dyDescent="0.2">
      <c r="IA116" s="12"/>
      <c r="IB116" s="6">
        <f>[1]основа!AM118</f>
        <v>42551</v>
      </c>
    </row>
    <row r="117" spans="235:236" x14ac:dyDescent="0.2">
      <c r="IA117" s="12"/>
      <c r="IB117" s="6">
        <f>[1]основа!AM119</f>
        <v>42551</v>
      </c>
    </row>
    <row r="118" spans="235:236" x14ac:dyDescent="0.2">
      <c r="IA118" s="12"/>
      <c r="IB118" s="6">
        <f>[1]основа!AM120</f>
        <v>42551</v>
      </c>
    </row>
    <row r="119" spans="235:236" x14ac:dyDescent="0.2">
      <c r="IA119" s="12"/>
      <c r="IB119" s="6">
        <f>[1]основа!AM121</f>
        <v>42551</v>
      </c>
    </row>
    <row r="120" spans="235:236" x14ac:dyDescent="0.2">
      <c r="IA120" s="12"/>
      <c r="IB120" s="6">
        <f>[1]основа!AM122</f>
        <v>42551</v>
      </c>
    </row>
    <row r="121" spans="235:236" x14ac:dyDescent="0.2">
      <c r="IA121" s="12"/>
      <c r="IB121" s="6">
        <f>[1]основа!AM123</f>
        <v>42551</v>
      </c>
    </row>
    <row r="122" spans="235:236" x14ac:dyDescent="0.2">
      <c r="IA122" s="12"/>
      <c r="IB122" s="6">
        <f>[1]основа!AM124</f>
        <v>42551</v>
      </c>
    </row>
    <row r="123" spans="235:236" x14ac:dyDescent="0.2">
      <c r="IA123" s="12"/>
      <c r="IB123" s="6">
        <f>[1]основа!AM125</f>
        <v>42551</v>
      </c>
    </row>
    <row r="124" spans="235:236" x14ac:dyDescent="0.2">
      <c r="IA124" s="12"/>
      <c r="IB124" s="6">
        <f>[1]основа!AM126</f>
        <v>42551</v>
      </c>
    </row>
    <row r="125" spans="235:236" x14ac:dyDescent="0.2">
      <c r="IA125" s="12"/>
      <c r="IB125" s="6">
        <f>[1]основа!AM127</f>
        <v>42551</v>
      </c>
    </row>
    <row r="126" spans="235:236" x14ac:dyDescent="0.2">
      <c r="IA126" s="12"/>
      <c r="IB126" s="6">
        <f>[1]основа!AM128</f>
        <v>42551</v>
      </c>
    </row>
    <row r="127" spans="235:236" x14ac:dyDescent="0.2">
      <c r="IA127" s="12"/>
      <c r="IB127" s="6">
        <f>[1]основа!AM129</f>
        <v>42551</v>
      </c>
    </row>
    <row r="128" spans="235:236" x14ac:dyDescent="0.2">
      <c r="IA128" s="12"/>
      <c r="IB128" s="6">
        <f>[1]основа!AM130</f>
        <v>42551</v>
      </c>
    </row>
    <row r="129" spans="235:236" x14ac:dyDescent="0.2">
      <c r="IA129" s="12"/>
      <c r="IB129" s="6">
        <f>[1]основа!AM131</f>
        <v>42551</v>
      </c>
    </row>
    <row r="130" spans="235:236" x14ac:dyDescent="0.2">
      <c r="IA130" s="12"/>
      <c r="IB130" s="6">
        <f>[1]основа!AM132</f>
        <v>42551</v>
      </c>
    </row>
    <row r="131" spans="235:236" x14ac:dyDescent="0.2">
      <c r="IA131" s="12"/>
      <c r="IB131" s="6">
        <f>[1]основа!AM133</f>
        <v>42551</v>
      </c>
    </row>
    <row r="132" spans="235:236" x14ac:dyDescent="0.2">
      <c r="IA132" s="12"/>
      <c r="IB132" s="6">
        <f>[1]основа!AM134</f>
        <v>42551</v>
      </c>
    </row>
    <row r="133" spans="235:236" x14ac:dyDescent="0.2">
      <c r="IA133" s="12"/>
      <c r="IB133" s="6">
        <f>[1]основа!AM135</f>
        <v>42551</v>
      </c>
    </row>
    <row r="134" spans="235:236" x14ac:dyDescent="0.2">
      <c r="IA134" s="12"/>
      <c r="IB134" s="6">
        <f>[1]основа!AM136</f>
        <v>42551</v>
      </c>
    </row>
    <row r="135" spans="235:236" x14ac:dyDescent="0.2">
      <c r="IA135" s="12"/>
      <c r="IB135" s="6">
        <f>[1]основа!AM137</f>
        <v>42551</v>
      </c>
    </row>
    <row r="136" spans="235:236" x14ac:dyDescent="0.2">
      <c r="IA136" s="12"/>
      <c r="IB136" s="6">
        <f>[1]основа!AM138</f>
        <v>42551</v>
      </c>
    </row>
    <row r="137" spans="235:236" x14ac:dyDescent="0.2">
      <c r="IA137" s="12"/>
      <c r="IB137" s="6">
        <f>[1]основа!AM139</f>
        <v>42551</v>
      </c>
    </row>
    <row r="138" spans="235:236" x14ac:dyDescent="0.2">
      <c r="IA138" s="12"/>
      <c r="IB138" s="6">
        <f>[1]основа!AM140</f>
        <v>42551</v>
      </c>
    </row>
    <row r="139" spans="235:236" x14ac:dyDescent="0.2">
      <c r="IA139" s="12"/>
      <c r="IB139" s="6">
        <f>[1]основа!AM141</f>
        <v>42551</v>
      </c>
    </row>
    <row r="140" spans="235:236" x14ac:dyDescent="0.2">
      <c r="IA140" s="12"/>
      <c r="IB140" s="6">
        <f>[1]основа!AM142</f>
        <v>42551</v>
      </c>
    </row>
    <row r="141" spans="235:236" x14ac:dyDescent="0.2">
      <c r="IA141" s="12"/>
      <c r="IB141" s="6">
        <f>[1]основа!AM143</f>
        <v>42551</v>
      </c>
    </row>
    <row r="142" spans="235:236" x14ac:dyDescent="0.2">
      <c r="IA142" s="12"/>
      <c r="IB142" s="6">
        <f>[1]основа!AM144</f>
        <v>42551</v>
      </c>
    </row>
    <row r="143" spans="235:236" x14ac:dyDescent="0.2">
      <c r="IA143" s="12"/>
      <c r="IB143" s="6">
        <f>[1]основа!AM145</f>
        <v>42551</v>
      </c>
    </row>
    <row r="144" spans="235:236" x14ac:dyDescent="0.2">
      <c r="IA144" s="12"/>
      <c r="IB144" s="6">
        <f>[1]основа!AM146</f>
        <v>42551</v>
      </c>
    </row>
    <row r="145" spans="235:236" x14ac:dyDescent="0.2">
      <c r="IA145" s="12"/>
      <c r="IB145" s="6">
        <f>[1]основа!AM147</f>
        <v>42551</v>
      </c>
    </row>
    <row r="146" spans="235:236" x14ac:dyDescent="0.2">
      <c r="IA146" s="12"/>
      <c r="IB146" s="6">
        <f>[1]основа!AM148</f>
        <v>42551</v>
      </c>
    </row>
    <row r="147" spans="235:236" x14ac:dyDescent="0.2">
      <c r="IA147" s="12"/>
      <c r="IB147" s="6">
        <f>[1]основа!AM149</f>
        <v>42551</v>
      </c>
    </row>
    <row r="148" spans="235:236" x14ac:dyDescent="0.2">
      <c r="IA148" s="12"/>
      <c r="IB148" s="6">
        <f>[1]основа!AM150</f>
        <v>42551</v>
      </c>
    </row>
    <row r="149" spans="235:236" x14ac:dyDescent="0.2">
      <c r="IA149" s="12"/>
      <c r="IB149" s="6">
        <f>[1]основа!AM151</f>
        <v>42551</v>
      </c>
    </row>
    <row r="150" spans="235:236" x14ac:dyDescent="0.2">
      <c r="IA150" s="12"/>
      <c r="IB150" s="6">
        <f>[1]основа!AM152</f>
        <v>42551</v>
      </c>
    </row>
    <row r="151" spans="235:236" x14ac:dyDescent="0.2">
      <c r="IA151" s="12"/>
      <c r="IB151" s="6">
        <f>[1]основа!AM153</f>
        <v>42551</v>
      </c>
    </row>
    <row r="152" spans="235:236" x14ac:dyDescent="0.2">
      <c r="IA152" s="12"/>
      <c r="IB152" s="6">
        <f>[1]основа!AM154</f>
        <v>42551</v>
      </c>
    </row>
    <row r="153" spans="235:236" x14ac:dyDescent="0.2">
      <c r="IA153" s="12"/>
      <c r="IB153" s="6">
        <f>[1]основа!AM155</f>
        <v>42551</v>
      </c>
    </row>
    <row r="154" spans="235:236" x14ac:dyDescent="0.2">
      <c r="IA154" s="12"/>
      <c r="IB154" s="6">
        <f>[1]основа!AM156</f>
        <v>42551</v>
      </c>
    </row>
    <row r="155" spans="235:236" x14ac:dyDescent="0.2">
      <c r="IA155" s="12"/>
      <c r="IB155" s="6">
        <f>[1]основа!AM157</f>
        <v>42551</v>
      </c>
    </row>
    <row r="156" spans="235:236" x14ac:dyDescent="0.2">
      <c r="IA156" s="12"/>
      <c r="IB156" s="6">
        <f>[1]основа!AM158</f>
        <v>42551</v>
      </c>
    </row>
    <row r="157" spans="235:236" x14ac:dyDescent="0.2">
      <c r="IA157" s="12"/>
      <c r="IB157" s="6">
        <f>[1]основа!AM159</f>
        <v>42551</v>
      </c>
    </row>
    <row r="158" spans="235:236" x14ac:dyDescent="0.2">
      <c r="IA158" s="12"/>
      <c r="IB158" s="6">
        <f>[1]основа!AM160</f>
        <v>42551</v>
      </c>
    </row>
    <row r="159" spans="235:236" x14ac:dyDescent="0.2">
      <c r="IA159" s="12"/>
      <c r="IB159" s="6">
        <f>[1]основа!AM161</f>
        <v>42551</v>
      </c>
    </row>
    <row r="160" spans="235:236" x14ac:dyDescent="0.2">
      <c r="IA160" s="12"/>
      <c r="IB160" s="6">
        <f>[1]основа!AM162</f>
        <v>42551</v>
      </c>
    </row>
    <row r="161" spans="235:236" x14ac:dyDescent="0.2">
      <c r="IA161" s="12"/>
      <c r="IB161" s="6">
        <f>[1]основа!AM163</f>
        <v>42551</v>
      </c>
    </row>
    <row r="162" spans="235:236" x14ac:dyDescent="0.2">
      <c r="IA162" s="12"/>
      <c r="IB162" s="6">
        <f>[1]основа!AM164</f>
        <v>42551</v>
      </c>
    </row>
    <row r="163" spans="235:236" x14ac:dyDescent="0.2">
      <c r="IA163" s="12"/>
      <c r="IB163" s="6">
        <f>[1]основа!AM165</f>
        <v>42551</v>
      </c>
    </row>
    <row r="164" spans="235:236" x14ac:dyDescent="0.2">
      <c r="IA164" s="12"/>
      <c r="IB164" s="6">
        <f>[1]основа!AM166</f>
        <v>42551</v>
      </c>
    </row>
    <row r="165" spans="235:236" x14ac:dyDescent="0.2">
      <c r="IA165" s="12"/>
      <c r="IB165" s="6">
        <f>[1]основа!AM167</f>
        <v>42551</v>
      </c>
    </row>
    <row r="166" spans="235:236" x14ac:dyDescent="0.2">
      <c r="IA166" s="12"/>
      <c r="IB166" s="6">
        <f>[1]основа!AM168</f>
        <v>42551</v>
      </c>
    </row>
    <row r="167" spans="235:236" x14ac:dyDescent="0.2">
      <c r="IA167" s="12"/>
      <c r="IB167" s="6">
        <f>[1]основа!AM169</f>
        <v>42551</v>
      </c>
    </row>
    <row r="168" spans="235:236" x14ac:dyDescent="0.2">
      <c r="IA168" s="12"/>
      <c r="IB168" s="6">
        <f>[1]основа!AM170</f>
        <v>42551</v>
      </c>
    </row>
    <row r="169" spans="235:236" x14ac:dyDescent="0.2">
      <c r="IA169" s="12"/>
      <c r="IB169" s="6">
        <f>[1]основа!AM171</f>
        <v>42551</v>
      </c>
    </row>
    <row r="170" spans="235:236" x14ac:dyDescent="0.2">
      <c r="IA170" s="12"/>
      <c r="IB170" s="6">
        <f>[1]основа!AM172</f>
        <v>42551</v>
      </c>
    </row>
    <row r="171" spans="235:236" x14ac:dyDescent="0.2">
      <c r="IA171" s="12"/>
      <c r="IB171" s="6">
        <f>[1]основа!AM173</f>
        <v>42551</v>
      </c>
    </row>
    <row r="172" spans="235:236" x14ac:dyDescent="0.2">
      <c r="IA172" s="12"/>
      <c r="IB172" s="6">
        <f>[1]основа!AM174</f>
        <v>42551</v>
      </c>
    </row>
    <row r="173" spans="235:236" x14ac:dyDescent="0.2">
      <c r="IA173" s="12"/>
      <c r="IB173" s="6">
        <f>[1]основа!AM175</f>
        <v>42551</v>
      </c>
    </row>
    <row r="174" spans="235:236" x14ac:dyDescent="0.2">
      <c r="IA174" s="12"/>
      <c r="IB174" s="6">
        <f>[1]основа!AM176</f>
        <v>42551</v>
      </c>
    </row>
    <row r="175" spans="235:236" x14ac:dyDescent="0.2">
      <c r="IA175" s="12"/>
      <c r="IB175" s="6">
        <f>[1]основа!AM177</f>
        <v>42551</v>
      </c>
    </row>
    <row r="176" spans="235:236" x14ac:dyDescent="0.2">
      <c r="IA176" s="12"/>
      <c r="IB176" s="6">
        <f>[1]основа!AM178</f>
        <v>42551</v>
      </c>
    </row>
    <row r="177" spans="235:236" x14ac:dyDescent="0.2">
      <c r="IA177" s="12"/>
      <c r="IB177" s="6">
        <f>[1]основа!AM179</f>
        <v>42551</v>
      </c>
    </row>
    <row r="178" spans="235:236" x14ac:dyDescent="0.2">
      <c r="IA178" s="12"/>
      <c r="IB178" s="6">
        <f>[1]основа!AM180</f>
        <v>42551</v>
      </c>
    </row>
    <row r="179" spans="235:236" x14ac:dyDescent="0.2">
      <c r="IA179" s="12"/>
      <c r="IB179" s="6">
        <f>[1]основа!AM181</f>
        <v>42551</v>
      </c>
    </row>
    <row r="180" spans="235:236" x14ac:dyDescent="0.2">
      <c r="IA180" s="12"/>
      <c r="IB180" s="6">
        <f>[1]основа!AM182</f>
        <v>42551</v>
      </c>
    </row>
    <row r="181" spans="235:236" x14ac:dyDescent="0.2">
      <c r="IA181" s="12"/>
      <c r="IB181" s="6">
        <f>[1]основа!AM183</f>
        <v>42551</v>
      </c>
    </row>
    <row r="182" spans="235:236" x14ac:dyDescent="0.2">
      <c r="IA182" s="12"/>
      <c r="IB182" s="6">
        <f>[1]основа!AM184</f>
        <v>42551</v>
      </c>
    </row>
    <row r="183" spans="235:236" x14ac:dyDescent="0.2">
      <c r="IA183" s="12"/>
      <c r="IB183" s="6">
        <f>[1]основа!AM185</f>
        <v>42551</v>
      </c>
    </row>
    <row r="184" spans="235:236" x14ac:dyDescent="0.2">
      <c r="IA184" s="12"/>
      <c r="IB184" s="6">
        <f>[1]основа!AM186</f>
        <v>42551</v>
      </c>
    </row>
    <row r="185" spans="235:236" x14ac:dyDescent="0.2">
      <c r="IA185" s="12"/>
      <c r="IB185" s="6">
        <f>[1]основа!AM187</f>
        <v>42551</v>
      </c>
    </row>
    <row r="186" spans="235:236" x14ac:dyDescent="0.2">
      <c r="IA186" s="12"/>
      <c r="IB186" s="6">
        <f>[1]основа!AM188</f>
        <v>42551</v>
      </c>
    </row>
    <row r="187" spans="235:236" x14ac:dyDescent="0.2">
      <c r="IA187" s="12"/>
      <c r="IB187" s="6">
        <f>[1]основа!AM189</f>
        <v>42551</v>
      </c>
    </row>
    <row r="188" spans="235:236" x14ac:dyDescent="0.2">
      <c r="IA188" s="12"/>
      <c r="IB188" s="6">
        <f>[1]основа!AM190</f>
        <v>42551</v>
      </c>
    </row>
    <row r="189" spans="235:236" x14ac:dyDescent="0.2">
      <c r="IA189" s="12"/>
      <c r="IB189" s="6">
        <f>[1]основа!AM191</f>
        <v>42551</v>
      </c>
    </row>
    <row r="190" spans="235:236" x14ac:dyDescent="0.2">
      <c r="IA190" s="12"/>
      <c r="IB190" s="6">
        <f>[1]основа!AM192</f>
        <v>42551</v>
      </c>
    </row>
    <row r="191" spans="235:236" x14ac:dyDescent="0.2">
      <c r="IA191" s="12"/>
      <c r="IB191" s="6">
        <f>[1]основа!AM193</f>
        <v>42551</v>
      </c>
    </row>
    <row r="192" spans="235:236" x14ac:dyDescent="0.2">
      <c r="IA192" s="12"/>
      <c r="IB192" s="6">
        <f>[1]основа!AM194</f>
        <v>42551</v>
      </c>
    </row>
    <row r="193" spans="235:236" x14ac:dyDescent="0.2">
      <c r="IA193" s="12"/>
      <c r="IB193" s="6">
        <f>[1]основа!AM195</f>
        <v>42551</v>
      </c>
    </row>
    <row r="194" spans="235:236" x14ac:dyDescent="0.2">
      <c r="IA194" s="12"/>
      <c r="IB194" s="6">
        <f>[1]основа!AM196</f>
        <v>42551</v>
      </c>
    </row>
    <row r="195" spans="235:236" x14ac:dyDescent="0.2">
      <c r="IA195" s="12"/>
      <c r="IB195" s="6">
        <f>[1]основа!AM197</f>
        <v>42551</v>
      </c>
    </row>
    <row r="196" spans="235:236" x14ac:dyDescent="0.2">
      <c r="IA196" s="12"/>
      <c r="IB196" s="6">
        <f>[1]основа!AM198</f>
        <v>42551</v>
      </c>
    </row>
    <row r="197" spans="235:236" x14ac:dyDescent="0.2">
      <c r="IA197" s="12"/>
      <c r="IB197" s="6">
        <f>[1]основа!AM199</f>
        <v>42551</v>
      </c>
    </row>
    <row r="198" spans="235:236" x14ac:dyDescent="0.2">
      <c r="IA198" s="12"/>
      <c r="IB198" s="6">
        <f>[1]основа!AM200</f>
        <v>42551</v>
      </c>
    </row>
    <row r="199" spans="235:236" x14ac:dyDescent="0.2">
      <c r="IA199" s="12"/>
      <c r="IB199" s="6">
        <f>[1]основа!AM201</f>
        <v>42551</v>
      </c>
    </row>
    <row r="200" spans="235:236" x14ac:dyDescent="0.2">
      <c r="IA200" s="12"/>
      <c r="IB200" s="6">
        <f>[1]основа!AM202</f>
        <v>42551</v>
      </c>
    </row>
    <row r="201" spans="235:236" x14ac:dyDescent="0.2">
      <c r="IA201" s="12"/>
      <c r="IB201" s="6">
        <f>[1]основа!AM203</f>
        <v>42551</v>
      </c>
    </row>
    <row r="202" spans="235:236" x14ac:dyDescent="0.2">
      <c r="IA202" s="12"/>
      <c r="IB202" s="6">
        <f>[1]основа!AM204</f>
        <v>42551</v>
      </c>
    </row>
    <row r="203" spans="235:236" x14ac:dyDescent="0.2">
      <c r="IA203" s="12"/>
      <c r="IB203" s="6">
        <f>[1]основа!AM205</f>
        <v>42551</v>
      </c>
    </row>
    <row r="204" spans="235:236" x14ac:dyDescent="0.2">
      <c r="IA204" s="12"/>
      <c r="IB204" s="6">
        <f>[1]основа!AM206</f>
        <v>42551</v>
      </c>
    </row>
    <row r="205" spans="235:236" x14ac:dyDescent="0.2">
      <c r="IA205" s="12"/>
      <c r="IB205" s="6">
        <f>[1]основа!AM207</f>
        <v>42551</v>
      </c>
    </row>
    <row r="206" spans="235:236" x14ac:dyDescent="0.2">
      <c r="IA206" s="12"/>
      <c r="IB206" s="6">
        <f>[1]основа!AM208</f>
        <v>42551</v>
      </c>
    </row>
    <row r="207" spans="235:236" x14ac:dyDescent="0.2">
      <c r="IA207" s="12"/>
      <c r="IB207" s="6">
        <f>[1]основа!AM209</f>
        <v>42551</v>
      </c>
    </row>
    <row r="208" spans="235:236" x14ac:dyDescent="0.2">
      <c r="IA208" s="12"/>
      <c r="IB208" s="6">
        <f>[1]основа!AM210</f>
        <v>42551</v>
      </c>
    </row>
    <row r="209" spans="235:236" x14ac:dyDescent="0.2">
      <c r="IA209" s="12"/>
      <c r="IB209" s="6">
        <f>[1]основа!AM211</f>
        <v>42551</v>
      </c>
    </row>
    <row r="210" spans="235:236" x14ac:dyDescent="0.2">
      <c r="IA210" s="12"/>
      <c r="IB210" s="6">
        <f>[1]основа!AM212</f>
        <v>42551</v>
      </c>
    </row>
    <row r="211" spans="235:236" x14ac:dyDescent="0.2">
      <c r="IA211" s="12"/>
      <c r="IB211" s="6">
        <f>[1]основа!AM213</f>
        <v>42551</v>
      </c>
    </row>
    <row r="212" spans="235:236" x14ac:dyDescent="0.2">
      <c r="IA212" s="12"/>
      <c r="IB212" s="6">
        <f>[1]основа!AM214</f>
        <v>42551</v>
      </c>
    </row>
    <row r="213" spans="235:236" x14ac:dyDescent="0.2">
      <c r="IA213" s="12"/>
      <c r="IB213" s="6">
        <f>[1]основа!AM215</f>
        <v>42551</v>
      </c>
    </row>
    <row r="214" spans="235:236" x14ac:dyDescent="0.2">
      <c r="IA214" s="12"/>
      <c r="IB214" s="6">
        <f>[1]основа!AM216</f>
        <v>42551</v>
      </c>
    </row>
    <row r="215" spans="235:236" x14ac:dyDescent="0.2">
      <c r="IA215" s="12"/>
      <c r="IB215" s="6">
        <f>[1]основа!AM217</f>
        <v>42551</v>
      </c>
    </row>
    <row r="216" spans="235:236" x14ac:dyDescent="0.2">
      <c r="IA216" s="12"/>
      <c r="IB216" s="6">
        <f>[1]основа!AM218</f>
        <v>42551</v>
      </c>
    </row>
    <row r="217" spans="235:236" x14ac:dyDescent="0.2">
      <c r="IA217" s="12"/>
      <c r="IB217" s="6">
        <f>[1]основа!AM219</f>
        <v>42551</v>
      </c>
    </row>
    <row r="218" spans="235:236" x14ac:dyDescent="0.2">
      <c r="IA218" s="12"/>
      <c r="IB218" s="6">
        <f>[1]основа!AM220</f>
        <v>42551</v>
      </c>
    </row>
    <row r="219" spans="235:236" x14ac:dyDescent="0.2">
      <c r="IA219" s="12"/>
      <c r="IB219" s="6">
        <f>[1]основа!AM221</f>
        <v>42551</v>
      </c>
    </row>
    <row r="220" spans="235:236" x14ac:dyDescent="0.2">
      <c r="IA220" s="12"/>
      <c r="IB220" s="6">
        <f>[1]основа!AM222</f>
        <v>42551</v>
      </c>
    </row>
    <row r="221" spans="235:236" x14ac:dyDescent="0.2">
      <c r="IA221" s="12"/>
      <c r="IB221" s="6">
        <f>[1]основа!AM223</f>
        <v>42551</v>
      </c>
    </row>
    <row r="222" spans="235:236" x14ac:dyDescent="0.2">
      <c r="IA222" s="12"/>
      <c r="IB222" s="6">
        <f>[1]основа!AM224</f>
        <v>42551</v>
      </c>
    </row>
    <row r="223" spans="235:236" x14ac:dyDescent="0.2">
      <c r="IA223" s="12"/>
      <c r="IB223" s="6">
        <f>[1]основа!AM225</f>
        <v>42551</v>
      </c>
    </row>
    <row r="224" spans="235:236" x14ac:dyDescent="0.2">
      <c r="IA224" s="12"/>
      <c r="IB224" s="6">
        <f>[1]основа!AM226</f>
        <v>42551</v>
      </c>
    </row>
    <row r="225" spans="235:236" x14ac:dyDescent="0.2">
      <c r="IA225" s="12"/>
      <c r="IB225" s="6">
        <f>[1]основа!AM227</f>
        <v>42551</v>
      </c>
    </row>
    <row r="226" spans="235:236" x14ac:dyDescent="0.2">
      <c r="IA226" s="12"/>
      <c r="IB226" s="6">
        <f>[1]основа!AM228</f>
        <v>42551</v>
      </c>
    </row>
    <row r="227" spans="235:236" x14ac:dyDescent="0.2">
      <c r="IA227" s="12"/>
      <c r="IB227" s="6">
        <f>[1]основа!AM229</f>
        <v>42551</v>
      </c>
    </row>
    <row r="228" spans="235:236" x14ac:dyDescent="0.2">
      <c r="IA228" s="12"/>
      <c r="IB228" s="6">
        <f>[1]основа!AM230</f>
        <v>42551</v>
      </c>
    </row>
    <row r="229" spans="235:236" x14ac:dyDescent="0.2">
      <c r="IA229" s="12"/>
      <c r="IB229" s="6">
        <f>[1]основа!AM231</f>
        <v>42551</v>
      </c>
    </row>
    <row r="230" spans="235:236" x14ac:dyDescent="0.2">
      <c r="IA230" s="12"/>
      <c r="IB230" s="6">
        <f>[1]основа!AM232</f>
        <v>42551</v>
      </c>
    </row>
    <row r="231" spans="235:236" x14ac:dyDescent="0.2">
      <c r="IA231" s="12"/>
      <c r="IB231" s="6">
        <f>[1]основа!AM233</f>
        <v>42551</v>
      </c>
    </row>
    <row r="232" spans="235:236" x14ac:dyDescent="0.2">
      <c r="IA232" s="12"/>
      <c r="IB232" s="6">
        <f>[1]основа!AM234</f>
        <v>42551</v>
      </c>
    </row>
    <row r="233" spans="235:236" x14ac:dyDescent="0.2">
      <c r="IA233" s="12"/>
      <c r="IB233" s="6">
        <f>[1]основа!AM235</f>
        <v>42551</v>
      </c>
    </row>
    <row r="234" spans="235:236" x14ac:dyDescent="0.2">
      <c r="IA234" s="12"/>
      <c r="IB234" s="6">
        <f>[1]основа!AM236</f>
        <v>42551</v>
      </c>
    </row>
    <row r="235" spans="235:236" x14ac:dyDescent="0.2">
      <c r="IA235" s="12"/>
      <c r="IB235" s="6">
        <f>[1]основа!AM237</f>
        <v>42551</v>
      </c>
    </row>
    <row r="236" spans="235:236" x14ac:dyDescent="0.2">
      <c r="IA236" s="12"/>
      <c r="IB236" s="6">
        <f>[1]основа!AM238</f>
        <v>42551</v>
      </c>
    </row>
    <row r="237" spans="235:236" x14ac:dyDescent="0.2">
      <c r="IA237" s="12"/>
      <c r="IB237" s="6">
        <f>[1]основа!AM239</f>
        <v>42551</v>
      </c>
    </row>
    <row r="238" spans="235:236" x14ac:dyDescent="0.2">
      <c r="IA238" s="12"/>
      <c r="IB238" s="6">
        <f>[1]основа!AM240</f>
        <v>42551</v>
      </c>
    </row>
    <row r="239" spans="235:236" x14ac:dyDescent="0.2">
      <c r="IA239" s="12"/>
      <c r="IB239" s="6">
        <f>[1]основа!AM241</f>
        <v>42551</v>
      </c>
    </row>
    <row r="240" spans="235:236" x14ac:dyDescent="0.2">
      <c r="IA240" s="12"/>
      <c r="IB240" s="6">
        <f>[1]основа!AM242</f>
        <v>42551</v>
      </c>
    </row>
    <row r="241" spans="235:236" x14ac:dyDescent="0.2">
      <c r="IA241" s="12"/>
      <c r="IB241" s="6">
        <f>[1]основа!AM243</f>
        <v>42551</v>
      </c>
    </row>
    <row r="242" spans="235:236" x14ac:dyDescent="0.2">
      <c r="IA242" s="12"/>
      <c r="IB242" s="6">
        <f>[1]основа!AM244</f>
        <v>42551</v>
      </c>
    </row>
    <row r="243" spans="235:236" x14ac:dyDescent="0.2">
      <c r="IA243" s="12"/>
      <c r="IB243" s="6">
        <f>[1]основа!AM245</f>
        <v>42551</v>
      </c>
    </row>
    <row r="244" spans="235:236" x14ac:dyDescent="0.2">
      <c r="IA244" s="12"/>
      <c r="IB244" s="6">
        <f>[1]основа!AM246</f>
        <v>42551</v>
      </c>
    </row>
    <row r="245" spans="235:236" x14ac:dyDescent="0.2">
      <c r="IA245" s="12"/>
      <c r="IB245" s="6">
        <f>[1]основа!AM247</f>
        <v>42551</v>
      </c>
    </row>
    <row r="246" spans="235:236" x14ac:dyDescent="0.2">
      <c r="IA246" s="12"/>
      <c r="IB246" s="6">
        <f>[1]основа!AM248</f>
        <v>42551</v>
      </c>
    </row>
    <row r="247" spans="235:236" x14ac:dyDescent="0.2">
      <c r="IA247" s="12"/>
      <c r="IB247" s="6">
        <f>[1]основа!AM249</f>
        <v>42551</v>
      </c>
    </row>
    <row r="248" spans="235:236" x14ac:dyDescent="0.2">
      <c r="IA248" s="12"/>
      <c r="IB248" s="6">
        <f>[1]основа!AM250</f>
        <v>42551</v>
      </c>
    </row>
    <row r="249" spans="235:236" x14ac:dyDescent="0.2">
      <c r="IA249" s="12"/>
      <c r="IB249" s="6">
        <f>[1]основа!AM251</f>
        <v>42551</v>
      </c>
    </row>
    <row r="250" spans="235:236" x14ac:dyDescent="0.2">
      <c r="IA250" s="12"/>
      <c r="IB250" s="6">
        <f>[1]основа!AM252</f>
        <v>42551</v>
      </c>
    </row>
    <row r="251" spans="235:236" x14ac:dyDescent="0.2">
      <c r="IA251" s="12"/>
      <c r="IB251" s="6">
        <f>[1]основа!AM253</f>
        <v>42551</v>
      </c>
    </row>
    <row r="252" spans="235:236" x14ac:dyDescent="0.2">
      <c r="IA252" s="12"/>
      <c r="IB252" s="6">
        <f>[1]основа!AM254</f>
        <v>42551</v>
      </c>
    </row>
    <row r="253" spans="235:236" x14ac:dyDescent="0.2">
      <c r="IA253" s="12"/>
      <c r="IB253" s="6">
        <f>[1]основа!AM255</f>
        <v>42551</v>
      </c>
    </row>
    <row r="254" spans="235:236" x14ac:dyDescent="0.2">
      <c r="IA254" s="12"/>
      <c r="IB254" s="6">
        <f>[1]основа!AM256</f>
        <v>42551</v>
      </c>
    </row>
    <row r="255" spans="235:236" x14ac:dyDescent="0.2">
      <c r="IA255" s="12"/>
      <c r="IB255" s="6">
        <f>[1]основа!AM257</f>
        <v>42551</v>
      </c>
    </row>
    <row r="256" spans="235:236" x14ac:dyDescent="0.2">
      <c r="IA256" s="12"/>
      <c r="IB256" s="6">
        <f>[1]основа!AM258</f>
        <v>42551</v>
      </c>
    </row>
    <row r="257" spans="235:236" x14ac:dyDescent="0.2">
      <c r="IA257" s="12"/>
      <c r="IB257" s="6">
        <f>[1]основа!AM259</f>
        <v>42551</v>
      </c>
    </row>
    <row r="258" spans="235:236" x14ac:dyDescent="0.2">
      <c r="IA258" s="12"/>
      <c r="IB258" s="6">
        <f>[1]основа!AM260</f>
        <v>42551</v>
      </c>
    </row>
    <row r="259" spans="235:236" x14ac:dyDescent="0.2">
      <c r="IA259" s="12"/>
      <c r="IB259" s="6">
        <f>[1]основа!AM261</f>
        <v>42551</v>
      </c>
    </row>
    <row r="260" spans="235:236" x14ac:dyDescent="0.2">
      <c r="IA260" s="12"/>
      <c r="IB260" s="6">
        <f>[1]основа!AM262</f>
        <v>42551</v>
      </c>
    </row>
    <row r="261" spans="235:236" x14ac:dyDescent="0.2">
      <c r="IA261" s="12"/>
      <c r="IB261" s="6">
        <f>[1]основа!AM263</f>
        <v>42551</v>
      </c>
    </row>
    <row r="262" spans="235:236" x14ac:dyDescent="0.2">
      <c r="IA262" s="12"/>
      <c r="IB262" s="6">
        <f>[1]основа!AM264</f>
        <v>42551</v>
      </c>
    </row>
    <row r="263" spans="235:236" x14ac:dyDescent="0.2">
      <c r="IA263" s="12"/>
      <c r="IB263" s="6">
        <f>[1]основа!AM265</f>
        <v>42551</v>
      </c>
    </row>
    <row r="264" spans="235:236" x14ac:dyDescent="0.2">
      <c r="IA264" s="12"/>
      <c r="IB264" s="6">
        <f>[1]основа!AM266</f>
        <v>42551</v>
      </c>
    </row>
    <row r="265" spans="235:236" x14ac:dyDescent="0.2">
      <c r="IA265" s="12"/>
      <c r="IB265" s="6">
        <f>[1]основа!AM267</f>
        <v>42551</v>
      </c>
    </row>
    <row r="266" spans="235:236" x14ac:dyDescent="0.2">
      <c r="IA266" s="12"/>
      <c r="IB266" s="6">
        <f>[1]основа!AM268</f>
        <v>42551</v>
      </c>
    </row>
    <row r="267" spans="235:236" x14ac:dyDescent="0.2">
      <c r="IA267" s="12"/>
      <c r="IB267" s="6">
        <f>[1]основа!AM269</f>
        <v>42551</v>
      </c>
    </row>
    <row r="268" spans="235:236" x14ac:dyDescent="0.2">
      <c r="IA268" s="12"/>
      <c r="IB268" s="6">
        <f>[1]основа!AM270</f>
        <v>42551</v>
      </c>
    </row>
    <row r="269" spans="235:236" x14ac:dyDescent="0.2">
      <c r="IA269" s="12"/>
      <c r="IB269" s="6">
        <f>[1]основа!AM271</f>
        <v>42551</v>
      </c>
    </row>
    <row r="270" spans="235:236" x14ac:dyDescent="0.2">
      <c r="IA270" s="12"/>
      <c r="IB270" s="6">
        <f>[1]основа!AM272</f>
        <v>42551</v>
      </c>
    </row>
    <row r="271" spans="235:236" x14ac:dyDescent="0.2">
      <c r="IA271" s="12"/>
      <c r="IB271" s="6">
        <f>[1]основа!AM273</f>
        <v>42551</v>
      </c>
    </row>
    <row r="272" spans="235:236" x14ac:dyDescent="0.2">
      <c r="IA272" s="12"/>
      <c r="IB272" s="6">
        <f>[1]основа!AM274</f>
        <v>42551</v>
      </c>
    </row>
    <row r="273" spans="235:236" x14ac:dyDescent="0.2">
      <c r="IA273" s="12"/>
      <c r="IB273" s="6">
        <f>[1]основа!AM275</f>
        <v>42551</v>
      </c>
    </row>
    <row r="274" spans="235:236" x14ac:dyDescent="0.2">
      <c r="IA274" s="12"/>
      <c r="IB274" s="6">
        <f>[1]основа!AM276</f>
        <v>42551</v>
      </c>
    </row>
    <row r="275" spans="235:236" x14ac:dyDescent="0.2">
      <c r="IA275" s="12"/>
      <c r="IB275" s="6">
        <f>[1]основа!AM277</f>
        <v>42551</v>
      </c>
    </row>
    <row r="276" spans="235:236" x14ac:dyDescent="0.2">
      <c r="IA276" s="12"/>
      <c r="IB276" s="6">
        <f>[1]основа!AM278</f>
        <v>42551</v>
      </c>
    </row>
    <row r="277" spans="235:236" x14ac:dyDescent="0.2">
      <c r="IA277" s="12"/>
      <c r="IB277" s="6">
        <f>[1]основа!AM279</f>
        <v>42551</v>
      </c>
    </row>
    <row r="278" spans="235:236" x14ac:dyDescent="0.2">
      <c r="IA278" s="12"/>
      <c r="IB278" s="6">
        <f>[1]основа!AM280</f>
        <v>42551</v>
      </c>
    </row>
    <row r="279" spans="235:236" x14ac:dyDescent="0.2">
      <c r="IA279" s="12"/>
      <c r="IB279" s="6">
        <f>[1]основа!AM281</f>
        <v>42551</v>
      </c>
    </row>
    <row r="280" spans="235:236" x14ac:dyDescent="0.2">
      <c r="IA280" s="12"/>
      <c r="IB280" s="6">
        <f>[1]основа!AM282</f>
        <v>42551</v>
      </c>
    </row>
    <row r="281" spans="235:236" x14ac:dyDescent="0.2">
      <c r="IA281" s="12"/>
      <c r="IB281" s="6">
        <f>[1]основа!AM283</f>
        <v>42551</v>
      </c>
    </row>
    <row r="282" spans="235:236" x14ac:dyDescent="0.2">
      <c r="IA282" s="12"/>
      <c r="IB282" s="6">
        <f>[1]основа!AM284</f>
        <v>42551</v>
      </c>
    </row>
    <row r="283" spans="235:236" x14ac:dyDescent="0.2">
      <c r="IA283" s="12"/>
      <c r="IB283" s="6">
        <f>[1]основа!AM285</f>
        <v>42551</v>
      </c>
    </row>
    <row r="284" spans="235:236" x14ac:dyDescent="0.2">
      <c r="IA284" s="12"/>
      <c r="IB284" s="6">
        <f>[1]основа!AM286</f>
        <v>42551</v>
      </c>
    </row>
    <row r="285" spans="235:236" x14ac:dyDescent="0.2">
      <c r="IA285" s="12"/>
      <c r="IB285" s="6">
        <f>[1]основа!AM287</f>
        <v>42551</v>
      </c>
    </row>
    <row r="286" spans="235:236" x14ac:dyDescent="0.2">
      <c r="IA286" s="12"/>
      <c r="IB286" s="6">
        <f>[1]основа!AM288</f>
        <v>42551</v>
      </c>
    </row>
    <row r="287" spans="235:236" x14ac:dyDescent="0.2">
      <c r="IA287" s="12"/>
      <c r="IB287" s="6">
        <f>[1]основа!AM289</f>
        <v>42551</v>
      </c>
    </row>
    <row r="288" spans="235:236" x14ac:dyDescent="0.2">
      <c r="IA288" s="12"/>
      <c r="IB288" s="6">
        <f>[1]основа!AM290</f>
        <v>42551</v>
      </c>
    </row>
    <row r="289" spans="235:236" x14ac:dyDescent="0.2">
      <c r="IA289" s="12"/>
      <c r="IB289" s="6">
        <f>[1]основа!AM291</f>
        <v>42551</v>
      </c>
    </row>
    <row r="290" spans="235:236" x14ac:dyDescent="0.2">
      <c r="IA290" s="12"/>
      <c r="IB290" s="6">
        <f>[1]основа!AM292</f>
        <v>42551</v>
      </c>
    </row>
    <row r="291" spans="235:236" x14ac:dyDescent="0.2">
      <c r="IA291" s="12"/>
      <c r="IB291" s="6">
        <f>[1]основа!AM293</f>
        <v>42551</v>
      </c>
    </row>
    <row r="292" spans="235:236" x14ac:dyDescent="0.2">
      <c r="IA292" s="12"/>
      <c r="IB292" s="6">
        <f>[1]основа!AM294</f>
        <v>42551</v>
      </c>
    </row>
    <row r="293" spans="235:236" x14ac:dyDescent="0.2">
      <c r="IA293" s="12"/>
      <c r="IB293" s="6">
        <f>[1]основа!AM295</f>
        <v>42551</v>
      </c>
    </row>
    <row r="294" spans="235:236" x14ac:dyDescent="0.2">
      <c r="IA294" s="12"/>
      <c r="IB294" s="6">
        <f>[1]основа!AM296</f>
        <v>42551</v>
      </c>
    </row>
    <row r="295" spans="235:236" x14ac:dyDescent="0.2">
      <c r="IA295" s="12"/>
      <c r="IB295" s="6">
        <f>[1]основа!AM297</f>
        <v>42551</v>
      </c>
    </row>
    <row r="296" spans="235:236" x14ac:dyDescent="0.2">
      <c r="IA296" s="12"/>
      <c r="IB296" s="6">
        <f>[1]основа!AM298</f>
        <v>42551</v>
      </c>
    </row>
    <row r="297" spans="235:236" x14ac:dyDescent="0.2">
      <c r="IA297" s="12"/>
      <c r="IB297" s="6">
        <f>[1]основа!AM299</f>
        <v>42551</v>
      </c>
    </row>
    <row r="298" spans="235:236" x14ac:dyDescent="0.2">
      <c r="IA298" s="12"/>
      <c r="IB298" s="6">
        <f>[1]основа!AM300</f>
        <v>42551</v>
      </c>
    </row>
    <row r="299" spans="235:236" x14ac:dyDescent="0.2">
      <c r="IA299" s="12"/>
      <c r="IB299" s="6">
        <f>[1]основа!AM301</f>
        <v>42551</v>
      </c>
    </row>
    <row r="300" spans="235:236" x14ac:dyDescent="0.2">
      <c r="IA300" s="12"/>
      <c r="IB300" s="6">
        <f>[1]основа!AM302</f>
        <v>42551</v>
      </c>
    </row>
    <row r="301" spans="235:236" x14ac:dyDescent="0.2">
      <c r="IA301" s="12"/>
      <c r="IB301" s="6">
        <f>[1]основа!AM303</f>
        <v>42551</v>
      </c>
    </row>
    <row r="302" spans="235:236" x14ac:dyDescent="0.2">
      <c r="IA302" s="12"/>
      <c r="IB302" s="6">
        <f>[1]основа!AM304</f>
        <v>42551</v>
      </c>
    </row>
    <row r="303" spans="235:236" x14ac:dyDescent="0.2">
      <c r="IA303" s="12"/>
      <c r="IB303" s="6">
        <f>[1]основа!AM305</f>
        <v>42551</v>
      </c>
    </row>
    <row r="304" spans="235:236" x14ac:dyDescent="0.2">
      <c r="IA304" s="12"/>
      <c r="IB304" s="6">
        <f>[1]основа!AM306</f>
        <v>42551</v>
      </c>
    </row>
  </sheetData>
  <sheetProtection formatColumns="0" autoFilter="0"/>
  <autoFilter ref="K10:K73">
    <filterColumn colId="0">
      <filters>
        <filter val="1"/>
        <filter val="Батон нарезной"/>
        <filter val="Блинчики со сгущ.молоком"/>
        <filter val="Булочка домашняя"/>
        <filter val="Картофель тушёный по-домашнему"/>
        <filter val="Каша гречневая рассыпчатая"/>
        <filter val="Каша молочная 5 злаков (жидкая) с маслом сливочным"/>
        <filter val="Компот из кураги с вит.С"/>
        <filter val="Масло сливочное"/>
        <filter val="Мясо отварное"/>
        <filter val="Напиток клюквенный"/>
        <filter val="Огурцы порционные"/>
        <filter val="Помидоры порционные"/>
        <filter val="Птица отварная"/>
        <filter val="Ряженка"/>
        <filter val="Сок фруктовый"/>
        <filter val="Суп-лапша домашняя с курицей"/>
        <filter val="Сыр порционный"/>
        <filter val="Фрукт свежий"/>
        <filter val="Хлеб пшеничный"/>
        <filter val="Хлеб ржаной"/>
        <filter val="Чай с сахаром"/>
      </filters>
    </filterColumn>
  </autoFilter>
  <mergeCells count="6">
    <mergeCell ref="F68:G68"/>
    <mergeCell ref="A5:G5"/>
    <mergeCell ref="A6:G6"/>
    <mergeCell ref="A7:G7"/>
    <mergeCell ref="A9:B9"/>
    <mergeCell ref="A10:G10"/>
  </mergeCells>
  <conditionalFormatting sqref="A5:A73 C5:P73 B5:B8 B10:B73">
    <cfRule type="cellIs" dxfId="158" priority="159" operator="equal">
      <formula>0</formula>
    </cfRule>
  </conditionalFormatting>
  <conditionalFormatting sqref="D9">
    <cfRule type="cellIs" dxfId="157" priority="158" operator="equal">
      <formula>0</formula>
    </cfRule>
  </conditionalFormatting>
  <conditionalFormatting sqref="D9">
    <cfRule type="cellIs" dxfId="156" priority="157" operator="equal">
      <formula>0</formula>
    </cfRule>
  </conditionalFormatting>
  <conditionalFormatting sqref="A5:A7">
    <cfRule type="cellIs" dxfId="155" priority="156" operator="equal">
      <formula>0</formula>
    </cfRule>
  </conditionalFormatting>
  <conditionalFormatting sqref="A68:A70">
    <cfRule type="cellIs" dxfId="154" priority="155" operator="equal">
      <formula>0</formula>
    </cfRule>
  </conditionalFormatting>
  <conditionalFormatting sqref="A15:H62">
    <cfRule type="cellIs" dxfId="153" priority="154" stopIfTrue="1" operator="equal">
      <formula>0</formula>
    </cfRule>
  </conditionalFormatting>
  <conditionalFormatting sqref="A22:H24">
    <cfRule type="cellIs" dxfId="152" priority="153" stopIfTrue="1" operator="equal">
      <formula>0</formula>
    </cfRule>
  </conditionalFormatting>
  <conditionalFormatting sqref="A22:H24">
    <cfRule type="cellIs" dxfId="151" priority="152" stopIfTrue="1" operator="equal">
      <formula>0</formula>
    </cfRule>
  </conditionalFormatting>
  <conditionalFormatting sqref="A28:H30">
    <cfRule type="cellIs" dxfId="150" priority="151" stopIfTrue="1" operator="equal">
      <formula>0</formula>
    </cfRule>
  </conditionalFormatting>
  <conditionalFormatting sqref="A39:H41">
    <cfRule type="cellIs" dxfId="149" priority="150" stopIfTrue="1" operator="equal">
      <formula>0</formula>
    </cfRule>
  </conditionalFormatting>
  <conditionalFormatting sqref="A47:H49">
    <cfRule type="cellIs" dxfId="148" priority="149" stopIfTrue="1" operator="equal">
      <formula>0</formula>
    </cfRule>
  </conditionalFormatting>
  <conditionalFormatting sqref="A47:H49">
    <cfRule type="cellIs" dxfId="147" priority="148" stopIfTrue="1" operator="equal">
      <formula>0</formula>
    </cfRule>
  </conditionalFormatting>
  <conditionalFormatting sqref="A57:H59">
    <cfRule type="cellIs" dxfId="146" priority="147" stopIfTrue="1" operator="equal">
      <formula>0</formula>
    </cfRule>
  </conditionalFormatting>
  <conditionalFormatting sqref="A15:H65">
    <cfRule type="expression" dxfId="145" priority="146" stopIfTrue="1">
      <formula>$IT16&lt;$IS$5</formula>
    </cfRule>
  </conditionalFormatting>
  <conditionalFormatting sqref="A9">
    <cfRule type="cellIs" dxfId="144" priority="145" operator="equal">
      <formula>0</formula>
    </cfRule>
  </conditionalFormatting>
  <conditionalFormatting sqref="A15:H62">
    <cfRule type="cellIs" dxfId="143" priority="144" stopIfTrue="1" operator="equal">
      <formula>0</formula>
    </cfRule>
  </conditionalFormatting>
  <conditionalFormatting sqref="A22:H24">
    <cfRule type="cellIs" dxfId="142" priority="143" stopIfTrue="1" operator="equal">
      <formula>0</formula>
    </cfRule>
  </conditionalFormatting>
  <conditionalFormatting sqref="A22:H24">
    <cfRule type="cellIs" dxfId="141" priority="142" stopIfTrue="1" operator="equal">
      <formula>0</formula>
    </cfRule>
  </conditionalFormatting>
  <conditionalFormatting sqref="A28:H30">
    <cfRule type="cellIs" dxfId="140" priority="141" stopIfTrue="1" operator="equal">
      <formula>0</formula>
    </cfRule>
  </conditionalFormatting>
  <conditionalFormatting sqref="A39:H41">
    <cfRule type="cellIs" dxfId="139" priority="140" stopIfTrue="1" operator="equal">
      <formula>0</formula>
    </cfRule>
  </conditionalFormatting>
  <conditionalFormatting sqref="A47:H49">
    <cfRule type="cellIs" dxfId="138" priority="139" stopIfTrue="1" operator="equal">
      <formula>0</formula>
    </cfRule>
  </conditionalFormatting>
  <conditionalFormatting sqref="A47:H49">
    <cfRule type="cellIs" dxfId="137" priority="138" stopIfTrue="1" operator="equal">
      <formula>0</formula>
    </cfRule>
  </conditionalFormatting>
  <conditionalFormatting sqref="A57:H59">
    <cfRule type="cellIs" dxfId="136" priority="137" stopIfTrue="1" operator="equal">
      <formula>0</formula>
    </cfRule>
  </conditionalFormatting>
  <conditionalFormatting sqref="A15:H65">
    <cfRule type="expression" dxfId="135" priority="136" stopIfTrue="1">
      <formula>$IT16&lt;$IS$5</formula>
    </cfRule>
  </conditionalFormatting>
  <conditionalFormatting sqref="K11:K73">
    <cfRule type="cellIs" dxfId="134" priority="135" operator="equal">
      <formula>0</formula>
    </cfRule>
  </conditionalFormatting>
  <conditionalFormatting sqref="A5:G7">
    <cfRule type="cellIs" dxfId="133" priority="134" operator="equal">
      <formula>0</formula>
    </cfRule>
  </conditionalFormatting>
  <conditionalFormatting sqref="A5:A7">
    <cfRule type="cellIs" dxfId="132" priority="133" operator="equal">
      <formula>0</formula>
    </cfRule>
  </conditionalFormatting>
  <conditionalFormatting sqref="A6:A7">
    <cfRule type="expression" dxfId="131" priority="132" stopIfTrue="1">
      <formula>$IT7&lt;$IS$7</formula>
    </cfRule>
  </conditionalFormatting>
  <conditionalFormatting sqref="A6:A7">
    <cfRule type="expression" dxfId="130" priority="131" stopIfTrue="1">
      <formula>$IT7&lt;$IS$7</formula>
    </cfRule>
  </conditionalFormatting>
  <conditionalFormatting sqref="A6:G6">
    <cfRule type="expression" dxfId="129" priority="130" stopIfTrue="1">
      <formula>$IT9&lt;$IS$7</formula>
    </cfRule>
  </conditionalFormatting>
  <conditionalFormatting sqref="A6:G6">
    <cfRule type="cellIs" dxfId="128" priority="129" operator="equal">
      <formula>0</formula>
    </cfRule>
  </conditionalFormatting>
  <conditionalFormatting sqref="A6">
    <cfRule type="cellIs" dxfId="127" priority="128" operator="equal">
      <formula>0</formula>
    </cfRule>
  </conditionalFormatting>
  <conditionalFormatting sqref="A6:G6">
    <cfRule type="cellIs" dxfId="126" priority="127" operator="equal">
      <formula>0</formula>
    </cfRule>
  </conditionalFormatting>
  <conditionalFormatting sqref="A6">
    <cfRule type="cellIs" dxfId="125" priority="126" operator="equal">
      <formula>0</formula>
    </cfRule>
  </conditionalFormatting>
  <conditionalFormatting sqref="A6">
    <cfRule type="expression" dxfId="124" priority="125" stopIfTrue="1">
      <formula>$IT7&lt;$IS$7</formula>
    </cfRule>
  </conditionalFormatting>
  <conditionalFormatting sqref="A6">
    <cfRule type="expression" dxfId="123" priority="124" stopIfTrue="1">
      <formula>$IT7&lt;$IS$7</formula>
    </cfRule>
  </conditionalFormatting>
  <conditionalFormatting sqref="A6:G6">
    <cfRule type="expression" dxfId="122" priority="123" stopIfTrue="1">
      <formula>$IT9&lt;$IS$7</formula>
    </cfRule>
  </conditionalFormatting>
  <conditionalFormatting sqref="A15:G62">
    <cfRule type="cellIs" dxfId="121" priority="122" stopIfTrue="1" operator="equal">
      <formula>0</formula>
    </cfRule>
  </conditionalFormatting>
  <conditionalFormatting sqref="A22:G24">
    <cfRule type="cellIs" dxfId="120" priority="121" stopIfTrue="1" operator="equal">
      <formula>0</formula>
    </cfRule>
  </conditionalFormatting>
  <conditionalFormatting sqref="A22:G24">
    <cfRule type="cellIs" dxfId="119" priority="120" stopIfTrue="1" operator="equal">
      <formula>0</formula>
    </cfRule>
  </conditionalFormatting>
  <conditionalFormatting sqref="A22:G24">
    <cfRule type="cellIs" dxfId="118" priority="119" stopIfTrue="1" operator="equal">
      <formula>0</formula>
    </cfRule>
  </conditionalFormatting>
  <conditionalFormatting sqref="A28:G30">
    <cfRule type="cellIs" dxfId="117" priority="118" stopIfTrue="1" operator="equal">
      <formula>0</formula>
    </cfRule>
  </conditionalFormatting>
  <conditionalFormatting sqref="A28:G30">
    <cfRule type="cellIs" dxfId="116" priority="117" stopIfTrue="1" operator="equal">
      <formula>0</formula>
    </cfRule>
  </conditionalFormatting>
  <conditionalFormatting sqref="A39:G41">
    <cfRule type="cellIs" dxfId="115" priority="116" stopIfTrue="1" operator="equal">
      <formula>0</formula>
    </cfRule>
  </conditionalFormatting>
  <conditionalFormatting sqref="A47:G49">
    <cfRule type="cellIs" dxfId="114" priority="115" stopIfTrue="1" operator="equal">
      <formula>0</formula>
    </cfRule>
  </conditionalFormatting>
  <conditionalFormatting sqref="A47:G49">
    <cfRule type="cellIs" dxfId="113" priority="114" stopIfTrue="1" operator="equal">
      <formula>0</formula>
    </cfRule>
  </conditionalFormatting>
  <conditionalFormatting sqref="A57:G59">
    <cfRule type="cellIs" dxfId="112" priority="113" stopIfTrue="1" operator="equal">
      <formula>0</formula>
    </cfRule>
  </conditionalFormatting>
  <conditionalFormatting sqref="A15:G65">
    <cfRule type="expression" dxfId="111" priority="112" stopIfTrue="1">
      <formula>$IT16&lt;$IS$5</formula>
    </cfRule>
  </conditionalFormatting>
  <conditionalFormatting sqref="A31:G31">
    <cfRule type="cellIs" dxfId="110" priority="111" stopIfTrue="1" operator="equal">
      <formula>0</formula>
    </cfRule>
  </conditionalFormatting>
  <conditionalFormatting sqref="A31:G31">
    <cfRule type="expression" dxfId="109" priority="110" stopIfTrue="1">
      <formula>$IT32&lt;$IS$5</formula>
    </cfRule>
  </conditionalFormatting>
  <conditionalFormatting sqref="A39:G39">
    <cfRule type="cellIs" dxfId="108" priority="109" stopIfTrue="1" operator="equal">
      <formula>0</formula>
    </cfRule>
  </conditionalFormatting>
  <conditionalFormatting sqref="A39:G39">
    <cfRule type="cellIs" dxfId="107" priority="108" stopIfTrue="1" operator="equal">
      <formula>0</formula>
    </cfRule>
  </conditionalFormatting>
  <conditionalFormatting sqref="A39:G39">
    <cfRule type="expression" dxfId="106" priority="107" stopIfTrue="1">
      <formula>$IT40&lt;$IS$5</formula>
    </cfRule>
  </conditionalFormatting>
  <conditionalFormatting sqref="A65:G65">
    <cfRule type="expression" dxfId="105" priority="106" stopIfTrue="1">
      <formula>$IT66&lt;$IS$5</formula>
    </cfRule>
  </conditionalFormatting>
  <conditionalFormatting sqref="H15:H62">
    <cfRule type="cellIs" dxfId="104" priority="105" stopIfTrue="1" operator="equal">
      <formula>0</formula>
    </cfRule>
  </conditionalFormatting>
  <conditionalFormatting sqref="H22:H24">
    <cfRule type="cellIs" dxfId="103" priority="104" stopIfTrue="1" operator="equal">
      <formula>0</formula>
    </cfRule>
  </conditionalFormatting>
  <conditionalFormatting sqref="H22:H24">
    <cfRule type="cellIs" dxfId="102" priority="103" stopIfTrue="1" operator="equal">
      <formula>0</formula>
    </cfRule>
  </conditionalFormatting>
  <conditionalFormatting sqref="H22:H24">
    <cfRule type="cellIs" dxfId="101" priority="102" stopIfTrue="1" operator="equal">
      <formula>0</formula>
    </cfRule>
  </conditionalFormatting>
  <conditionalFormatting sqref="H28:H30">
    <cfRule type="cellIs" dxfId="100" priority="101" stopIfTrue="1" operator="equal">
      <formula>0</formula>
    </cfRule>
  </conditionalFormatting>
  <conditionalFormatting sqref="H28:H30">
    <cfRule type="cellIs" dxfId="99" priority="100" stopIfTrue="1" operator="equal">
      <formula>0</formula>
    </cfRule>
  </conditionalFormatting>
  <conditionalFormatting sqref="H39:H41">
    <cfRule type="cellIs" dxfId="98" priority="99" stopIfTrue="1" operator="equal">
      <formula>0</formula>
    </cfRule>
  </conditionalFormatting>
  <conditionalFormatting sqref="H47:H49">
    <cfRule type="cellIs" dxfId="97" priority="98" stopIfTrue="1" operator="equal">
      <formula>0</formula>
    </cfRule>
  </conditionalFormatting>
  <conditionalFormatting sqref="H47:H49">
    <cfRule type="cellIs" dxfId="96" priority="97" stopIfTrue="1" operator="equal">
      <formula>0</formula>
    </cfRule>
  </conditionalFormatting>
  <conditionalFormatting sqref="H57:H59">
    <cfRule type="cellIs" dxfId="95" priority="96" stopIfTrue="1" operator="equal">
      <formula>0</formula>
    </cfRule>
  </conditionalFormatting>
  <conditionalFormatting sqref="H15:H65">
    <cfRule type="expression" dxfId="94" priority="95" stopIfTrue="1">
      <formula>$IT16&lt;$IS$5</formula>
    </cfRule>
  </conditionalFormatting>
  <conditionalFormatting sqref="A42:G43">
    <cfRule type="cellIs" dxfId="93" priority="94" stopIfTrue="1" operator="equal">
      <formula>0</formula>
    </cfRule>
  </conditionalFormatting>
  <conditionalFormatting sqref="A42:G43">
    <cfRule type="expression" dxfId="92" priority="93" stopIfTrue="1">
      <formula>$IT43&lt;$IS$5</formula>
    </cfRule>
  </conditionalFormatting>
  <conditionalFormatting sqref="A47:G47">
    <cfRule type="cellIs" dxfId="91" priority="92" stopIfTrue="1" operator="equal">
      <formula>0</formula>
    </cfRule>
  </conditionalFormatting>
  <conditionalFormatting sqref="A47:G47">
    <cfRule type="cellIs" dxfId="90" priority="91" stopIfTrue="1" operator="equal">
      <formula>0</formula>
    </cfRule>
  </conditionalFormatting>
  <conditionalFormatting sqref="A47:G47">
    <cfRule type="cellIs" dxfId="89" priority="90" stopIfTrue="1" operator="equal">
      <formula>0</formula>
    </cfRule>
  </conditionalFormatting>
  <conditionalFormatting sqref="A47:G47">
    <cfRule type="expression" dxfId="88" priority="89" stopIfTrue="1">
      <formula>$IT48&lt;$IS$5</formula>
    </cfRule>
  </conditionalFormatting>
  <conditionalFormatting sqref="A65:G65">
    <cfRule type="expression" dxfId="87" priority="88" stopIfTrue="1">
      <formula>$IT66&lt;$IS$5</formula>
    </cfRule>
  </conditionalFormatting>
  <conditionalFormatting sqref="A15:G62">
    <cfRule type="cellIs" dxfId="86" priority="87" stopIfTrue="1" operator="equal">
      <formula>0</formula>
    </cfRule>
  </conditionalFormatting>
  <conditionalFormatting sqref="A22:G24">
    <cfRule type="cellIs" dxfId="85" priority="86" stopIfTrue="1" operator="equal">
      <formula>0</formula>
    </cfRule>
  </conditionalFormatting>
  <conditionalFormatting sqref="A22:G24">
    <cfRule type="cellIs" dxfId="84" priority="85" stopIfTrue="1" operator="equal">
      <formula>0</formula>
    </cfRule>
  </conditionalFormatting>
  <conditionalFormatting sqref="A22:G24">
    <cfRule type="cellIs" dxfId="83" priority="84" stopIfTrue="1" operator="equal">
      <formula>0</formula>
    </cfRule>
  </conditionalFormatting>
  <conditionalFormatting sqref="A28:G30">
    <cfRule type="cellIs" dxfId="82" priority="83" stopIfTrue="1" operator="equal">
      <formula>0</formula>
    </cfRule>
  </conditionalFormatting>
  <conditionalFormatting sqref="A28:G30">
    <cfRule type="cellIs" dxfId="81" priority="82" stopIfTrue="1" operator="equal">
      <formula>0</formula>
    </cfRule>
  </conditionalFormatting>
  <conditionalFormatting sqref="A39:G41">
    <cfRule type="cellIs" dxfId="80" priority="81" stopIfTrue="1" operator="equal">
      <formula>0</formula>
    </cfRule>
  </conditionalFormatting>
  <conditionalFormatting sqref="A47:G49">
    <cfRule type="cellIs" dxfId="79" priority="80" stopIfTrue="1" operator="equal">
      <formula>0</formula>
    </cfRule>
  </conditionalFormatting>
  <conditionalFormatting sqref="A47:G49">
    <cfRule type="cellIs" dxfId="78" priority="79" stopIfTrue="1" operator="equal">
      <formula>0</formula>
    </cfRule>
  </conditionalFormatting>
  <conditionalFormatting sqref="A57:G59">
    <cfRule type="cellIs" dxfId="77" priority="78" stopIfTrue="1" operator="equal">
      <formula>0</formula>
    </cfRule>
  </conditionalFormatting>
  <conditionalFormatting sqref="A15:G65">
    <cfRule type="expression" dxfId="76" priority="77" stopIfTrue="1">
      <formula>$IT16&lt;$IS$5</formula>
    </cfRule>
  </conditionalFormatting>
  <conditionalFormatting sqref="A15:H65">
    <cfRule type="cellIs" dxfId="75" priority="76" operator="equal">
      <formula>0</formula>
    </cfRule>
  </conditionalFormatting>
  <conditionalFormatting sqref="K11:K66">
    <cfRule type="cellIs" dxfId="74" priority="75" operator="equal">
      <formula>0</formula>
    </cfRule>
  </conditionalFormatting>
  <conditionalFormatting sqref="A15:H62">
    <cfRule type="cellIs" dxfId="73" priority="74" stopIfTrue="1" operator="equal">
      <formula>0</formula>
    </cfRule>
  </conditionalFormatting>
  <conditionalFormatting sqref="A22:H24">
    <cfRule type="cellIs" dxfId="72" priority="73" stopIfTrue="1" operator="equal">
      <formula>0</formula>
    </cfRule>
  </conditionalFormatting>
  <conditionalFormatting sqref="A22:H24">
    <cfRule type="cellIs" dxfId="71" priority="72" stopIfTrue="1" operator="equal">
      <formula>0</formula>
    </cfRule>
  </conditionalFormatting>
  <conditionalFormatting sqref="A28:H30">
    <cfRule type="cellIs" dxfId="70" priority="71" stopIfTrue="1" operator="equal">
      <formula>0</formula>
    </cfRule>
  </conditionalFormatting>
  <conditionalFormatting sqref="A39:H41">
    <cfRule type="cellIs" dxfId="69" priority="70" stopIfTrue="1" operator="equal">
      <formula>0</formula>
    </cfRule>
  </conditionalFormatting>
  <conditionalFormatting sqref="A47:H49">
    <cfRule type="cellIs" dxfId="68" priority="69" stopIfTrue="1" operator="equal">
      <formula>0</formula>
    </cfRule>
  </conditionalFormatting>
  <conditionalFormatting sqref="A47:H49">
    <cfRule type="cellIs" dxfId="67" priority="68" stopIfTrue="1" operator="equal">
      <formula>0</formula>
    </cfRule>
  </conditionalFormatting>
  <conditionalFormatting sqref="A57:H59">
    <cfRule type="cellIs" dxfId="66" priority="67" stopIfTrue="1" operator="equal">
      <formula>0</formula>
    </cfRule>
  </conditionalFormatting>
  <conditionalFormatting sqref="A15:H65">
    <cfRule type="expression" dxfId="65" priority="66" stopIfTrue="1">
      <formula>$IT16&lt;$IS$5</formula>
    </cfRule>
  </conditionalFormatting>
  <conditionalFormatting sqref="A5:G6">
    <cfRule type="cellIs" dxfId="64" priority="65" operator="equal">
      <formula>0</formula>
    </cfRule>
  </conditionalFormatting>
  <conditionalFormatting sqref="A5:A6">
    <cfRule type="cellIs" dxfId="63" priority="64" operator="equal">
      <formula>0</formula>
    </cfRule>
  </conditionalFormatting>
  <conditionalFormatting sqref="A6">
    <cfRule type="expression" dxfId="62" priority="63" stopIfTrue="1">
      <formula>$IT7&lt;$IS$7</formula>
    </cfRule>
  </conditionalFormatting>
  <conditionalFormatting sqref="A6">
    <cfRule type="expression" dxfId="61" priority="62" stopIfTrue="1">
      <formula>$IT7&lt;$IS$7</formula>
    </cfRule>
  </conditionalFormatting>
  <conditionalFormatting sqref="A6:G6">
    <cfRule type="expression" dxfId="60" priority="61" stopIfTrue="1">
      <formula>$IT9&lt;$IS$7</formula>
    </cfRule>
  </conditionalFormatting>
  <conditionalFormatting sqref="A15:H62">
    <cfRule type="cellIs" dxfId="59" priority="60" stopIfTrue="1" operator="equal">
      <formula>0</formula>
    </cfRule>
  </conditionalFormatting>
  <conditionalFormatting sqref="A22:H24">
    <cfRule type="cellIs" dxfId="58" priority="59" stopIfTrue="1" operator="equal">
      <formula>0</formula>
    </cfRule>
  </conditionalFormatting>
  <conditionalFormatting sqref="A22:H24">
    <cfRule type="cellIs" dxfId="57" priority="58" stopIfTrue="1" operator="equal">
      <formula>0</formula>
    </cfRule>
  </conditionalFormatting>
  <conditionalFormatting sqref="A28:H30">
    <cfRule type="cellIs" dxfId="56" priority="57" stopIfTrue="1" operator="equal">
      <formula>0</formula>
    </cfRule>
  </conditionalFormatting>
  <conditionalFormatting sqref="A39:H41">
    <cfRule type="cellIs" dxfId="55" priority="56" stopIfTrue="1" operator="equal">
      <formula>0</formula>
    </cfRule>
  </conditionalFormatting>
  <conditionalFormatting sqref="A47:H49">
    <cfRule type="cellIs" dxfId="54" priority="55" stopIfTrue="1" operator="equal">
      <formula>0</formula>
    </cfRule>
  </conditionalFormatting>
  <conditionalFormatting sqref="A47:H49">
    <cfRule type="cellIs" dxfId="53" priority="54" stopIfTrue="1" operator="equal">
      <formula>0</formula>
    </cfRule>
  </conditionalFormatting>
  <conditionalFormatting sqref="A57:H59">
    <cfRule type="cellIs" dxfId="52" priority="53" stopIfTrue="1" operator="equal">
      <formula>0</formula>
    </cfRule>
  </conditionalFormatting>
  <conditionalFormatting sqref="A15:H65">
    <cfRule type="expression" dxfId="51" priority="52" stopIfTrue="1">
      <formula>$IT16&lt;$IS$5</formula>
    </cfRule>
  </conditionalFormatting>
  <conditionalFormatting sqref="A5:G5">
    <cfRule type="cellIs" dxfId="50" priority="51" operator="equal">
      <formula>0</formula>
    </cfRule>
  </conditionalFormatting>
  <conditionalFormatting sqref="A5">
    <cfRule type="cellIs" dxfId="49" priority="50" operator="equal">
      <formula>0</formula>
    </cfRule>
  </conditionalFormatting>
  <conditionalFormatting sqref="A5:G5">
    <cfRule type="cellIs" dxfId="48" priority="49" operator="equal">
      <formula>0</formula>
    </cfRule>
  </conditionalFormatting>
  <conditionalFormatting sqref="A5">
    <cfRule type="cellIs" dxfId="47" priority="48" operator="equal">
      <formula>0</formula>
    </cfRule>
  </conditionalFormatting>
  <conditionalFormatting sqref="A5:G5">
    <cfRule type="cellIs" dxfId="46" priority="47" operator="equal">
      <formula>0</formula>
    </cfRule>
  </conditionalFormatting>
  <conditionalFormatting sqref="A5">
    <cfRule type="cellIs" dxfId="45" priority="46" operator="equal">
      <formula>0</formula>
    </cfRule>
  </conditionalFormatting>
  <conditionalFormatting sqref="A33:H33">
    <cfRule type="cellIs" dxfId="44" priority="45" stopIfTrue="1" operator="equal">
      <formula>0</formula>
    </cfRule>
  </conditionalFormatting>
  <conditionalFormatting sqref="A33:H33">
    <cfRule type="expression" dxfId="43" priority="44" stopIfTrue="1">
      <formula>$IT34&lt;$IS$5</formula>
    </cfRule>
  </conditionalFormatting>
  <conditionalFormatting sqref="A33:H33">
    <cfRule type="expression" dxfId="42" priority="43" stopIfTrue="1">
      <formula>$IT34&lt;$IS$5</formula>
    </cfRule>
  </conditionalFormatting>
  <conditionalFormatting sqref="A15:H62">
    <cfRule type="cellIs" dxfId="41" priority="42" stopIfTrue="1" operator="equal">
      <formula>0</formula>
    </cfRule>
  </conditionalFormatting>
  <conditionalFormatting sqref="A22:H24">
    <cfRule type="cellIs" dxfId="40" priority="41" stopIfTrue="1" operator="equal">
      <formula>0</formula>
    </cfRule>
  </conditionalFormatting>
  <conditionalFormatting sqref="A22:H24">
    <cfRule type="cellIs" dxfId="39" priority="40" stopIfTrue="1" operator="equal">
      <formula>0</formula>
    </cfRule>
  </conditionalFormatting>
  <conditionalFormatting sqref="A28:H30">
    <cfRule type="cellIs" dxfId="38" priority="39" stopIfTrue="1" operator="equal">
      <formula>0</formula>
    </cfRule>
  </conditionalFormatting>
  <conditionalFormatting sqref="A39:H41">
    <cfRule type="cellIs" dxfId="37" priority="38" stopIfTrue="1" operator="equal">
      <formula>0</formula>
    </cfRule>
  </conditionalFormatting>
  <conditionalFormatting sqref="A47:H49">
    <cfRule type="cellIs" dxfId="36" priority="37" stopIfTrue="1" operator="equal">
      <formula>0</formula>
    </cfRule>
  </conditionalFormatting>
  <conditionalFormatting sqref="A47:H49">
    <cfRule type="cellIs" dxfId="35" priority="36" stopIfTrue="1" operator="equal">
      <formula>0</formula>
    </cfRule>
  </conditionalFormatting>
  <conditionalFormatting sqref="A57:H59">
    <cfRule type="cellIs" dxfId="34" priority="35" stopIfTrue="1" operator="equal">
      <formula>0</formula>
    </cfRule>
  </conditionalFormatting>
  <conditionalFormatting sqref="A15:H65">
    <cfRule type="expression" dxfId="33" priority="34" stopIfTrue="1">
      <formula>$IT16&lt;$IS$5</formula>
    </cfRule>
  </conditionalFormatting>
  <conditionalFormatting sqref="A5:G5">
    <cfRule type="cellIs" dxfId="32" priority="33" operator="equal">
      <formula>0</formula>
    </cfRule>
  </conditionalFormatting>
  <conditionalFormatting sqref="A5:G5">
    <cfRule type="cellIs" dxfId="31" priority="32" operator="equal">
      <formula>0</formula>
    </cfRule>
  </conditionalFormatting>
  <conditionalFormatting sqref="E68:G70">
    <cfRule type="cellIs" dxfId="30" priority="31" operator="equal">
      <formula>0</formula>
    </cfRule>
  </conditionalFormatting>
  <conditionalFormatting sqref="E68:F68">
    <cfRule type="cellIs" dxfId="29" priority="30" operator="equal">
      <formula>0</formula>
    </cfRule>
  </conditionalFormatting>
  <conditionalFormatting sqref="E70:F70">
    <cfRule type="cellIs" dxfId="28" priority="29" operator="equal">
      <formula>0</formula>
    </cfRule>
  </conditionalFormatting>
  <conditionalFormatting sqref="E68:G70">
    <cfRule type="cellIs" dxfId="27" priority="28" operator="equal">
      <formula>0</formula>
    </cfRule>
  </conditionalFormatting>
  <conditionalFormatting sqref="E68:F68">
    <cfRule type="cellIs" dxfId="26" priority="27" operator="equal">
      <formula>0</formula>
    </cfRule>
  </conditionalFormatting>
  <conditionalFormatting sqref="E70:F70">
    <cfRule type="cellIs" dxfId="25" priority="26" operator="equal">
      <formula>0</formula>
    </cfRule>
  </conditionalFormatting>
  <conditionalFormatting sqref="E68:G70">
    <cfRule type="cellIs" dxfId="24" priority="25" operator="equal">
      <formula>0</formula>
    </cfRule>
  </conditionalFormatting>
  <conditionalFormatting sqref="E68:F68">
    <cfRule type="cellIs" dxfId="23" priority="24" operator="equal">
      <formula>0</formula>
    </cfRule>
  </conditionalFormatting>
  <conditionalFormatting sqref="E70:F70">
    <cfRule type="cellIs" dxfId="22" priority="23" operator="equal">
      <formula>0</formula>
    </cfRule>
  </conditionalFormatting>
  <conditionalFormatting sqref="A6:G6">
    <cfRule type="cellIs" dxfId="21" priority="22" operator="equal">
      <formula>0</formula>
    </cfRule>
  </conditionalFormatting>
  <conditionalFormatting sqref="A6">
    <cfRule type="cellIs" dxfId="20" priority="21" operator="equal">
      <formula>0</formula>
    </cfRule>
  </conditionalFormatting>
  <conditionalFormatting sqref="A6">
    <cfRule type="expression" dxfId="19" priority="20" stopIfTrue="1">
      <formula>$IT7&lt;$IS$7</formula>
    </cfRule>
  </conditionalFormatting>
  <conditionalFormatting sqref="A6">
    <cfRule type="expression" dxfId="18" priority="19" stopIfTrue="1">
      <formula>$IT7&lt;$IS$7</formula>
    </cfRule>
  </conditionalFormatting>
  <conditionalFormatting sqref="A6:G6">
    <cfRule type="expression" dxfId="17" priority="18" stopIfTrue="1">
      <formula>$IT9&lt;$IS$7</formula>
    </cfRule>
  </conditionalFormatting>
  <conditionalFormatting sqref="A6:G6">
    <cfRule type="cellIs" dxfId="16" priority="17" operator="equal">
      <formula>0</formula>
    </cfRule>
  </conditionalFormatting>
  <conditionalFormatting sqref="A6">
    <cfRule type="cellIs" dxfId="15" priority="16" operator="equal">
      <formula>0</formula>
    </cfRule>
  </conditionalFormatting>
  <conditionalFormatting sqref="A6">
    <cfRule type="expression" dxfId="14" priority="15" stopIfTrue="1">
      <formula>$IT7&lt;$IS$7</formula>
    </cfRule>
  </conditionalFormatting>
  <conditionalFormatting sqref="A6">
    <cfRule type="expression" dxfId="13" priority="14" stopIfTrue="1">
      <formula>$IT7&lt;$IS$7</formula>
    </cfRule>
  </conditionalFormatting>
  <conditionalFormatting sqref="A6:G6">
    <cfRule type="expression" dxfId="12" priority="13" stopIfTrue="1">
      <formula>$IT9&lt;$IS$7</formula>
    </cfRule>
  </conditionalFormatting>
  <conditionalFormatting sqref="A6:G6">
    <cfRule type="cellIs" dxfId="11" priority="12" operator="equal">
      <formula>0</formula>
    </cfRule>
  </conditionalFormatting>
  <conditionalFormatting sqref="A6">
    <cfRule type="expression" dxfId="10" priority="11" stopIfTrue="1">
      <formula>$IT7&lt;$IS$7</formula>
    </cfRule>
  </conditionalFormatting>
  <conditionalFormatting sqref="A6">
    <cfRule type="expression" dxfId="9" priority="10" stopIfTrue="1">
      <formula>$IT7&lt;$IS$7</formula>
    </cfRule>
  </conditionalFormatting>
  <conditionalFormatting sqref="A6:G6">
    <cfRule type="expression" dxfId="8" priority="9" stopIfTrue="1">
      <formula>$IT9&lt;$IS$7</formula>
    </cfRule>
  </conditionalFormatting>
  <conditionalFormatting sqref="A6">
    <cfRule type="expression" dxfId="7" priority="8" stopIfTrue="1">
      <formula>$IT7&lt;$IS$7</formula>
    </cfRule>
  </conditionalFormatting>
  <conditionalFormatting sqref="A6">
    <cfRule type="expression" dxfId="6" priority="7" stopIfTrue="1">
      <formula>$IT7&lt;$IS$7</formula>
    </cfRule>
  </conditionalFormatting>
  <conditionalFormatting sqref="A6:G6">
    <cfRule type="expression" dxfId="5" priority="6" stopIfTrue="1">
      <formula>$IT9&lt;$IS$7</formula>
    </cfRule>
  </conditionalFormatting>
  <conditionalFormatting sqref="A1:A3">
    <cfRule type="cellIs" dxfId="4" priority="5" operator="equal">
      <formula>0</formula>
    </cfRule>
  </conditionalFormatting>
  <conditionalFormatting sqref="A1">
    <cfRule type="expression" dxfId="3" priority="4" stopIfTrue="1">
      <formula>$IA7&lt;$HZ$7</formula>
    </cfRule>
  </conditionalFormatting>
  <conditionalFormatting sqref="A2:A3">
    <cfRule type="expression" dxfId="2" priority="3" stopIfTrue="1">
      <formula>$IA9&lt;$HZ$7</formula>
    </cfRule>
  </conditionalFormatting>
  <conditionalFormatting sqref="A2:A3">
    <cfRule type="cellIs" dxfId="1" priority="2" operator="equal">
      <formula>0</formula>
    </cfRule>
  </conditionalFormatting>
  <conditionalFormatting sqref="A2:A3">
    <cfRule type="expression" dxfId="0" priority="1" stopIfTrue="1">
      <formula>$IA9&lt;$HZ$7</formula>
    </cfRule>
  </conditionalFormatting>
  <pageMargins left="0" right="0" top="0" bottom="0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5" activePane="bottomRight" state="frozen"/>
      <selection activeCell="A2" sqref="A2"/>
      <selection pane="topRight" activeCell="L2" sqref="L2"/>
      <selection pane="bottomLeft" activeCell="A8" sqref="A8"/>
      <selection pane="bottomRight" activeCell="B29" sqref="B29"/>
    </sheetView>
  </sheetViews>
  <sheetFormatPr defaultColWidth="0" defaultRowHeight="12.75" x14ac:dyDescent="0.2"/>
  <cols>
    <col min="1" max="1" width="45.5703125" style="3" customWidth="1"/>
    <col min="2" max="2" width="11" style="3" customWidth="1"/>
    <col min="3" max="3" width="8.14062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51.75" customHeight="1" x14ac:dyDescent="0.4">
      <c r="A1" s="191" t="s">
        <v>313</v>
      </c>
      <c r="B1" s="192"/>
      <c r="C1" s="192"/>
      <c r="D1" s="192"/>
      <c r="E1" s="192"/>
      <c r="F1" s="192"/>
      <c r="G1" s="193"/>
    </row>
    <row r="2" spans="1:227" ht="15" customHeight="1" x14ac:dyDescent="0.2">
      <c r="A2" s="9"/>
      <c r="B2" s="10"/>
      <c r="C2" s="10"/>
      <c r="D2" s="10"/>
      <c r="E2" s="10"/>
      <c r="F2" s="10"/>
      <c r="G2" s="10"/>
      <c r="HR2" s="12"/>
      <c r="HS2" s="6">
        <f>[1]основа!AM4</f>
        <v>42551</v>
      </c>
    </row>
    <row r="3" spans="1:227" ht="15" customHeight="1" x14ac:dyDescent="0.25">
      <c r="A3" s="87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5"/>
      <c r="C4" s="16"/>
      <c r="D4" s="17"/>
      <c r="E4" s="17"/>
      <c r="F4" s="17"/>
      <c r="G4" s="17"/>
      <c r="HR4" s="12"/>
      <c r="HS4" s="6">
        <f>[1]основа!AM6</f>
        <v>42551</v>
      </c>
    </row>
    <row r="5" spans="1:227" ht="15.7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88" t="s">
        <v>75</v>
      </c>
      <c r="B6" s="22">
        <v>10</v>
      </c>
      <c r="C6" s="115" t="s">
        <v>365</v>
      </c>
      <c r="D6" s="116">
        <v>0.13</v>
      </c>
      <c r="E6" s="116">
        <v>6.15</v>
      </c>
      <c r="F6" s="116">
        <v>0.17</v>
      </c>
      <c r="G6" s="130">
        <v>56.55</v>
      </c>
      <c r="HR6" s="12"/>
      <c r="HS6" s="6">
        <f>[1]основа!AM8</f>
        <v>42551</v>
      </c>
    </row>
    <row r="7" spans="1:227" ht="15" customHeight="1" x14ac:dyDescent="0.2">
      <c r="A7" s="171" t="s">
        <v>148</v>
      </c>
      <c r="B7" s="172">
        <v>25</v>
      </c>
      <c r="C7" s="173" t="s">
        <v>380</v>
      </c>
      <c r="D7" s="170">
        <v>6.5</v>
      </c>
      <c r="E7" s="170">
        <v>6.63</v>
      </c>
      <c r="F7" s="170">
        <v>0.88</v>
      </c>
      <c r="G7" s="170">
        <v>89.13</v>
      </c>
      <c r="HR7" s="12"/>
      <c r="HS7" s="6"/>
    </row>
    <row r="8" spans="1:227" ht="15" customHeight="1" x14ac:dyDescent="0.2">
      <c r="A8" s="88" t="s">
        <v>347</v>
      </c>
      <c r="B8" s="22" t="s">
        <v>402</v>
      </c>
      <c r="C8" s="89" t="s">
        <v>367</v>
      </c>
      <c r="D8" s="90">
        <v>6.39</v>
      </c>
      <c r="E8" s="90">
        <v>10.57</v>
      </c>
      <c r="F8" s="90">
        <v>40.69</v>
      </c>
      <c r="G8" s="125">
        <v>283.51</v>
      </c>
      <c r="HR8" s="12"/>
      <c r="HS8" s="6">
        <f>[1]основа!AM10</f>
        <v>42551</v>
      </c>
    </row>
    <row r="9" spans="1:227" ht="15" customHeight="1" x14ac:dyDescent="0.2">
      <c r="A9" s="166" t="s">
        <v>298</v>
      </c>
      <c r="B9" s="167" t="s">
        <v>153</v>
      </c>
      <c r="C9" s="168" t="s">
        <v>393</v>
      </c>
      <c r="D9" s="169">
        <v>6.4</v>
      </c>
      <c r="E9" s="169">
        <v>2.8</v>
      </c>
      <c r="F9" s="169">
        <v>29.2</v>
      </c>
      <c r="G9" s="170">
        <v>155.19999999999999</v>
      </c>
      <c r="HR9" s="12"/>
      <c r="HS9" s="6">
        <f>[1]основа!AM11</f>
        <v>42551</v>
      </c>
    </row>
    <row r="10" spans="1:227" ht="15" customHeight="1" x14ac:dyDescent="0.2">
      <c r="A10" s="88" t="s">
        <v>269</v>
      </c>
      <c r="B10" s="107">
        <v>100</v>
      </c>
      <c r="C10" s="89">
        <v>0</v>
      </c>
      <c r="D10" s="90">
        <v>7.5</v>
      </c>
      <c r="E10" s="90">
        <v>2.9</v>
      </c>
      <c r="F10" s="90">
        <v>51.4</v>
      </c>
      <c r="G10" s="125">
        <v>261.7</v>
      </c>
      <c r="HR10" s="12"/>
      <c r="HS10" s="6">
        <f>[1]основа!AM12</f>
        <v>42551</v>
      </c>
    </row>
    <row r="11" spans="1:227" ht="15" customHeight="1" x14ac:dyDescent="0.2">
      <c r="A11" s="18" t="s">
        <v>11</v>
      </c>
      <c r="B11" s="26"/>
      <c r="C11" s="27"/>
      <c r="D11" s="28">
        <f>D6+D7+D8+D9+D10</f>
        <v>26.92</v>
      </c>
      <c r="E11" s="28">
        <f t="shared" ref="E11:G11" si="0">E6+E7+E8+E9+E10</f>
        <v>29.05</v>
      </c>
      <c r="F11" s="28">
        <f t="shared" si="0"/>
        <v>122.34</v>
      </c>
      <c r="G11" s="28">
        <f t="shared" si="0"/>
        <v>846.08999999999992</v>
      </c>
      <c r="H11" s="147">
        <f t="shared" ref="H11" si="1">H6+H8+H9+H10</f>
        <v>0</v>
      </c>
      <c r="I11" s="121"/>
      <c r="HR11" s="12"/>
      <c r="HS11" s="6">
        <f>[1]основа!AM15</f>
        <v>42551</v>
      </c>
    </row>
    <row r="12" spans="1:227" ht="15" customHeight="1" x14ac:dyDescent="0.2">
      <c r="A12" s="18"/>
      <c r="B12" s="26"/>
      <c r="C12" s="27"/>
      <c r="D12" s="28"/>
      <c r="E12" s="28"/>
      <c r="F12" s="28"/>
      <c r="G12" s="28"/>
      <c r="H12" s="146" t="s">
        <v>350</v>
      </c>
      <c r="HR12" s="12"/>
      <c r="HS12" s="6">
        <f>[1]основа!AM22</f>
        <v>42551</v>
      </c>
    </row>
    <row r="13" spans="1:227" ht="15" customHeight="1" x14ac:dyDescent="0.2">
      <c r="A13" s="18" t="s">
        <v>14</v>
      </c>
      <c r="B13" s="26"/>
      <c r="C13" s="27"/>
      <c r="D13" s="30"/>
      <c r="E13" s="30"/>
      <c r="F13" s="30"/>
      <c r="G13" s="30"/>
      <c r="HR13" s="12"/>
      <c r="HS13" s="6">
        <f>[1]основа!AM23</f>
        <v>42551</v>
      </c>
    </row>
    <row r="14" spans="1:227" ht="15" customHeight="1" x14ac:dyDescent="0.2">
      <c r="A14" s="88" t="s">
        <v>314</v>
      </c>
      <c r="B14" s="167">
        <v>100</v>
      </c>
      <c r="C14" s="122" t="s">
        <v>368</v>
      </c>
      <c r="D14" s="123">
        <v>0.72</v>
      </c>
      <c r="E14" s="123">
        <v>8.08</v>
      </c>
      <c r="F14" s="123">
        <v>2.8</v>
      </c>
      <c r="G14" s="131">
        <v>87</v>
      </c>
      <c r="HR14" s="12"/>
      <c r="HS14" s="6">
        <f>[1]основа!AM24</f>
        <v>42551</v>
      </c>
    </row>
    <row r="15" spans="1:227" ht="30.75" customHeight="1" x14ac:dyDescent="0.2">
      <c r="A15" s="112" t="s">
        <v>403</v>
      </c>
      <c r="B15" s="167" t="s">
        <v>355</v>
      </c>
      <c r="C15" s="89" t="s">
        <v>369</v>
      </c>
      <c r="D15" s="90">
        <v>8.1999999999999993</v>
      </c>
      <c r="E15" s="90">
        <v>12.8</v>
      </c>
      <c r="F15" s="90">
        <v>10.85</v>
      </c>
      <c r="G15" s="125">
        <v>192.5</v>
      </c>
      <c r="L15" s="121"/>
      <c r="M15" s="140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HR15" s="12"/>
      <c r="HS15" s="6">
        <f>[1]основа!AM25</f>
        <v>42551</v>
      </c>
    </row>
    <row r="16" spans="1:227" ht="20.25" customHeight="1" x14ac:dyDescent="0.2">
      <c r="A16" s="112" t="s">
        <v>410</v>
      </c>
      <c r="B16" s="22" t="s">
        <v>355</v>
      </c>
      <c r="C16" s="115" t="s">
        <v>444</v>
      </c>
      <c r="D16" s="116">
        <v>0.13</v>
      </c>
      <c r="E16" s="116">
        <v>6.15</v>
      </c>
      <c r="F16" s="116">
        <v>0.17</v>
      </c>
      <c r="G16" s="116">
        <v>56.55</v>
      </c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HR16" s="12"/>
      <c r="HS16" s="6">
        <f>[1]основа!AM26</f>
        <v>42551</v>
      </c>
    </row>
    <row r="17" spans="1:227" ht="15" customHeight="1" x14ac:dyDescent="0.2">
      <c r="A17" s="88" t="s">
        <v>357</v>
      </c>
      <c r="B17" s="22" t="s">
        <v>153</v>
      </c>
      <c r="C17" s="89" t="s">
        <v>370</v>
      </c>
      <c r="D17" s="90">
        <v>0.16</v>
      </c>
      <c r="E17" s="90">
        <v>0.16</v>
      </c>
      <c r="F17" s="90">
        <v>27.88</v>
      </c>
      <c r="G17" s="125">
        <v>114.6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HR17" s="12"/>
      <c r="HS17" s="6">
        <f>[1]основа!AM28</f>
        <v>42551</v>
      </c>
    </row>
    <row r="18" spans="1:227" ht="15" customHeight="1" x14ac:dyDescent="0.2">
      <c r="A18" s="88" t="s">
        <v>72</v>
      </c>
      <c r="B18" s="22">
        <v>60</v>
      </c>
      <c r="C18" s="115"/>
      <c r="D18" s="90">
        <v>3.66</v>
      </c>
      <c r="E18" s="90">
        <v>0.72</v>
      </c>
      <c r="F18" s="90">
        <v>23.94</v>
      </c>
      <c r="G18" s="125">
        <v>116.88</v>
      </c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HR18" s="12"/>
      <c r="HS18" s="6">
        <f>[1]основа!AM29</f>
        <v>42551</v>
      </c>
    </row>
    <row r="19" spans="1:227" ht="15" customHeight="1" x14ac:dyDescent="0.2">
      <c r="A19" s="88" t="s">
        <v>73</v>
      </c>
      <c r="B19" s="22">
        <v>50</v>
      </c>
      <c r="C19" s="89"/>
      <c r="D19" s="90">
        <v>3.8</v>
      </c>
      <c r="E19" s="90">
        <v>0.4</v>
      </c>
      <c r="F19" s="90">
        <v>24.6</v>
      </c>
      <c r="G19" s="125">
        <v>117.2</v>
      </c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HR19" s="12"/>
      <c r="HS19" s="6"/>
    </row>
    <row r="20" spans="1:227" ht="15" customHeight="1" x14ac:dyDescent="0.2">
      <c r="A20" s="18" t="s">
        <v>15</v>
      </c>
      <c r="B20" s="26"/>
      <c r="C20" s="27"/>
      <c r="D20" s="28">
        <f>D14+D15+D16+D17+D18+D19</f>
        <v>16.670000000000002</v>
      </c>
      <c r="E20" s="28">
        <f t="shared" ref="E20:G20" si="2">E14+E15+E16+E17+E18+E19</f>
        <v>28.31</v>
      </c>
      <c r="F20" s="28">
        <f t="shared" si="2"/>
        <v>90.240000000000009</v>
      </c>
      <c r="G20" s="28">
        <f t="shared" si="2"/>
        <v>684.73</v>
      </c>
      <c r="L20" s="121"/>
      <c r="M20" s="121"/>
      <c r="N20" s="121"/>
      <c r="O20" s="139"/>
      <c r="P20" s="156"/>
      <c r="Q20" s="140"/>
      <c r="R20" s="141"/>
      <c r="S20" s="142"/>
      <c r="T20" s="142"/>
      <c r="U20" s="142"/>
      <c r="V20" s="142"/>
      <c r="W20" s="121"/>
      <c r="X20" s="121"/>
      <c r="HR20" s="12"/>
      <c r="HS20" s="6">
        <f>[1]основа!AM32</f>
        <v>42551</v>
      </c>
    </row>
    <row r="21" spans="1:227" ht="15" customHeight="1" x14ac:dyDescent="0.2">
      <c r="A21" s="18"/>
      <c r="B21" s="26"/>
      <c r="C21" s="27"/>
      <c r="D21" s="28"/>
      <c r="E21" s="28"/>
      <c r="F21" s="28"/>
      <c r="G21" s="28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HR21" s="12"/>
      <c r="HS21" s="6">
        <f>[1]основа!AM33</f>
        <v>42551</v>
      </c>
    </row>
    <row r="22" spans="1:227" ht="15" customHeight="1" x14ac:dyDescent="0.2">
      <c r="A22" s="18" t="s">
        <v>16</v>
      </c>
      <c r="B22" s="26"/>
      <c r="C22" s="27"/>
      <c r="D22" s="30"/>
      <c r="E22" s="30"/>
      <c r="F22" s="30"/>
      <c r="G22" s="3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HR22" s="12"/>
      <c r="HS22" s="6">
        <f>[1]основа!AM34</f>
        <v>42551</v>
      </c>
    </row>
    <row r="23" spans="1:227" ht="15" customHeight="1" x14ac:dyDescent="0.2">
      <c r="A23" s="88" t="s">
        <v>168</v>
      </c>
      <c r="B23" s="22" t="s">
        <v>153</v>
      </c>
      <c r="C23" s="89" t="s">
        <v>371</v>
      </c>
      <c r="D23" s="90">
        <v>1</v>
      </c>
      <c r="E23" s="90"/>
      <c r="F23" s="90">
        <v>20.2</v>
      </c>
      <c r="G23" s="125">
        <v>84.8</v>
      </c>
      <c r="HR23" s="12"/>
      <c r="HS23" s="6">
        <f>[1]основа!AM36</f>
        <v>42551</v>
      </c>
    </row>
    <row r="24" spans="1:227" ht="15" customHeight="1" x14ac:dyDescent="0.2">
      <c r="A24" s="88" t="s">
        <v>419</v>
      </c>
      <c r="B24" s="22">
        <v>220</v>
      </c>
      <c r="C24" s="89">
        <v>0</v>
      </c>
      <c r="D24" s="90">
        <v>0.88</v>
      </c>
      <c r="E24" s="90">
        <v>0.66</v>
      </c>
      <c r="F24" s="90">
        <v>22.66</v>
      </c>
      <c r="G24" s="125">
        <v>103.4</v>
      </c>
      <c r="HR24" s="12"/>
      <c r="HS24" s="6">
        <f>[1]основа!AM37</f>
        <v>42551</v>
      </c>
    </row>
    <row r="25" spans="1:227" ht="15" customHeight="1" x14ac:dyDescent="0.2">
      <c r="A25" s="18" t="s">
        <v>17</v>
      </c>
      <c r="B25" s="26"/>
      <c r="C25" s="27"/>
      <c r="D25" s="28">
        <f>D23+D24</f>
        <v>1.88</v>
      </c>
      <c r="E25" s="28">
        <f t="shared" ref="E25:G25" si="3">E23+E24</f>
        <v>0.66</v>
      </c>
      <c r="F25" s="28">
        <f t="shared" si="3"/>
        <v>42.86</v>
      </c>
      <c r="G25" s="28">
        <f t="shared" si="3"/>
        <v>188.2</v>
      </c>
      <c r="HR25" s="12"/>
      <c r="HS25" s="6">
        <f>[1]основа!AM40</f>
        <v>42551</v>
      </c>
    </row>
    <row r="26" spans="1:227" ht="15" customHeight="1" x14ac:dyDescent="0.2">
      <c r="A26" s="18"/>
      <c r="B26" s="26"/>
      <c r="C26" s="27"/>
      <c r="D26" s="28"/>
      <c r="E26" s="28"/>
      <c r="F26" s="28"/>
      <c r="G26" s="28"/>
      <c r="HR26" s="12"/>
      <c r="HS26" s="6">
        <f>[1]основа!AM41</f>
        <v>42551</v>
      </c>
    </row>
    <row r="27" spans="1:227" ht="15" customHeight="1" x14ac:dyDescent="0.2">
      <c r="A27" s="18" t="s">
        <v>18</v>
      </c>
      <c r="B27" s="26"/>
      <c r="C27" s="27"/>
      <c r="D27" s="30"/>
      <c r="E27" s="30"/>
      <c r="F27" s="30"/>
      <c r="G27" s="30"/>
      <c r="HR27" s="12"/>
      <c r="HS27" s="6">
        <f>[1]основа!AM42</f>
        <v>42551</v>
      </c>
    </row>
    <row r="28" spans="1:227" ht="19.5" customHeight="1" x14ac:dyDescent="0.2">
      <c r="A28" s="134" t="s">
        <v>324</v>
      </c>
      <c r="B28" s="136" t="s">
        <v>442</v>
      </c>
      <c r="C28" s="127" t="s">
        <v>391</v>
      </c>
      <c r="D28" s="130">
        <v>5.04</v>
      </c>
      <c r="E28" s="130">
        <v>5.04</v>
      </c>
      <c r="F28" s="130">
        <v>5.04</v>
      </c>
      <c r="G28" s="130">
        <v>5.04</v>
      </c>
      <c r="HR28" s="12"/>
      <c r="HS28" s="6">
        <f>[1]основа!AM43</f>
        <v>42551</v>
      </c>
    </row>
    <row r="29" spans="1:227" ht="27" customHeight="1" x14ac:dyDescent="0.2">
      <c r="A29" s="112" t="s">
        <v>513</v>
      </c>
      <c r="B29" s="22" t="s">
        <v>353</v>
      </c>
      <c r="C29" s="89" t="s">
        <v>463</v>
      </c>
      <c r="D29" s="90">
        <v>16.88</v>
      </c>
      <c r="E29" s="90">
        <v>24.34</v>
      </c>
      <c r="F29" s="90">
        <v>19.38</v>
      </c>
      <c r="G29" s="125">
        <v>364.06</v>
      </c>
      <c r="HR29" s="12"/>
      <c r="HS29" s="6">
        <f>[1]основа!AM44</f>
        <v>42551</v>
      </c>
    </row>
    <row r="30" spans="1:227" ht="15" customHeight="1" x14ac:dyDescent="0.2">
      <c r="A30" s="88" t="s">
        <v>195</v>
      </c>
      <c r="B30" s="167">
        <v>200</v>
      </c>
      <c r="C30" s="89" t="s">
        <v>445</v>
      </c>
      <c r="D30" s="90">
        <v>5.13</v>
      </c>
      <c r="E30" s="90">
        <v>8</v>
      </c>
      <c r="F30" s="90">
        <v>22.75</v>
      </c>
      <c r="G30" s="125">
        <v>228.75</v>
      </c>
      <c r="HR30" s="12"/>
      <c r="HS30" s="6">
        <f>[1]основа!AM45</f>
        <v>42551</v>
      </c>
    </row>
    <row r="31" spans="1:227" ht="15" customHeight="1" x14ac:dyDescent="0.2">
      <c r="A31" s="88" t="s">
        <v>173</v>
      </c>
      <c r="B31" s="22" t="s">
        <v>153</v>
      </c>
      <c r="C31" s="89" t="s">
        <v>372</v>
      </c>
      <c r="D31" s="90">
        <v>7.0000000000000007E-2</v>
      </c>
      <c r="E31" s="90">
        <v>0.02</v>
      </c>
      <c r="F31" s="90">
        <v>15</v>
      </c>
      <c r="G31" s="125">
        <v>60</v>
      </c>
      <c r="HR31" s="12"/>
      <c r="HS31" s="6">
        <f>[1]основа!AM46</f>
        <v>42551</v>
      </c>
    </row>
    <row r="32" spans="1:227" ht="15" customHeight="1" x14ac:dyDescent="0.2">
      <c r="A32" s="88" t="s">
        <v>73</v>
      </c>
      <c r="B32" s="22">
        <v>75</v>
      </c>
      <c r="C32" s="89"/>
      <c r="D32" s="90">
        <v>5.7</v>
      </c>
      <c r="E32" s="90">
        <v>0.6</v>
      </c>
      <c r="F32" s="90">
        <v>36.9</v>
      </c>
      <c r="G32" s="125">
        <v>175.8</v>
      </c>
      <c r="HR32" s="12"/>
      <c r="HS32" s="6">
        <f>[1]основа!AM47</f>
        <v>42551</v>
      </c>
    </row>
    <row r="33" spans="1:227" ht="15" customHeight="1" x14ac:dyDescent="0.2">
      <c r="A33" s="88" t="s">
        <v>72</v>
      </c>
      <c r="B33" s="107">
        <v>70</v>
      </c>
      <c r="C33" s="115"/>
      <c r="D33" s="90">
        <v>4.2699999999999996</v>
      </c>
      <c r="E33" s="90">
        <v>0.84</v>
      </c>
      <c r="F33" s="90">
        <v>27.93</v>
      </c>
      <c r="G33" s="125">
        <v>136.36000000000001</v>
      </c>
      <c r="HR33" s="12"/>
      <c r="HS33" s="6"/>
    </row>
    <row r="34" spans="1:227" ht="15" customHeight="1" x14ac:dyDescent="0.2">
      <c r="A34" s="18" t="s">
        <v>19</v>
      </c>
      <c r="B34" s="26"/>
      <c r="C34" s="27"/>
      <c r="D34" s="28">
        <f>D28+D29+D30+D31+D32+D33</f>
        <v>37.090000000000003</v>
      </c>
      <c r="E34" s="28">
        <f t="shared" ref="E34:G34" si="4">E28+E29+E30+E31+E32</f>
        <v>38</v>
      </c>
      <c r="F34" s="28">
        <f t="shared" si="4"/>
        <v>99.07</v>
      </c>
      <c r="G34" s="28">
        <f t="shared" si="4"/>
        <v>833.65000000000009</v>
      </c>
      <c r="HR34" s="12"/>
      <c r="HS34" s="6">
        <f>[1]основа!AM50</f>
        <v>42551</v>
      </c>
    </row>
    <row r="35" spans="1:227" ht="15" customHeight="1" x14ac:dyDescent="0.2">
      <c r="A35" s="18"/>
      <c r="B35" s="26"/>
      <c r="C35" s="27"/>
      <c r="D35" s="30"/>
      <c r="E35" s="28"/>
      <c r="F35" s="30"/>
      <c r="G35" s="30"/>
      <c r="HR35" s="12"/>
      <c r="HS35" s="6">
        <f>[1]основа!AM51</f>
        <v>42551</v>
      </c>
    </row>
    <row r="36" spans="1:227" ht="15" customHeight="1" x14ac:dyDescent="0.2">
      <c r="A36" s="18" t="s">
        <v>20</v>
      </c>
      <c r="B36" s="26"/>
      <c r="C36" s="27"/>
      <c r="D36" s="30"/>
      <c r="E36" s="30"/>
      <c r="F36" s="30"/>
      <c r="G36" s="30"/>
      <c r="HR36" s="12"/>
      <c r="HS36" s="6">
        <f>[1]основа!AM52</f>
        <v>42551</v>
      </c>
    </row>
    <row r="37" spans="1:227" ht="39.75" customHeight="1" x14ac:dyDescent="0.2">
      <c r="A37" s="112" t="s">
        <v>361</v>
      </c>
      <c r="B37" s="22">
        <v>90</v>
      </c>
      <c r="C37" s="115"/>
      <c r="D37" s="116">
        <v>5.56</v>
      </c>
      <c r="E37" s="116">
        <v>6.61</v>
      </c>
      <c r="F37" s="116">
        <v>39</v>
      </c>
      <c r="G37" s="130">
        <v>238.4</v>
      </c>
      <c r="HR37" s="12"/>
      <c r="HS37" s="6">
        <f>[1]основа!AM53</f>
        <v>42551</v>
      </c>
    </row>
    <row r="38" spans="1:227" ht="15" customHeight="1" x14ac:dyDescent="0.2">
      <c r="A38" s="88" t="s">
        <v>351</v>
      </c>
      <c r="B38" s="22">
        <v>200</v>
      </c>
      <c r="C38" s="89" t="s">
        <v>373</v>
      </c>
      <c r="D38" s="90">
        <v>5.8</v>
      </c>
      <c r="E38" s="90">
        <v>5</v>
      </c>
      <c r="F38" s="90">
        <v>8</v>
      </c>
      <c r="G38" s="125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11.36</v>
      </c>
      <c r="E39" s="28">
        <f t="shared" ref="E39:G39" si="5">E37+E38</f>
        <v>11.61</v>
      </c>
      <c r="F39" s="28">
        <f t="shared" si="5"/>
        <v>47</v>
      </c>
      <c r="G39" s="28">
        <f t="shared" si="5"/>
        <v>338.4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D11+D20+D25+D34+D39</f>
        <v>93.92</v>
      </c>
      <c r="E41" s="28">
        <f t="shared" ref="E41:G41" si="6">E11+E20+E25+E34+E39</f>
        <v>107.63</v>
      </c>
      <c r="F41" s="28">
        <f t="shared" si="6"/>
        <v>401.51</v>
      </c>
      <c r="G41" s="28">
        <f t="shared" si="6"/>
        <v>2891.07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6"/>
      <c r="G44" s="187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C1:G5 A1:B6 B20:B27 A14:B18 A23:B24 A34:G36 A12:G13 A29:G29 A30:B31 A37:B38 A10:G10 A1:G1 A19:C19 A33 A28:B28 A20:G22 A25:G27 A32:C32 A39:G49 B8:B15 A8:B9 A11:H11">
    <cfRule type="cellIs" dxfId="3125" priority="421" operator="equal">
      <formula>0</formula>
    </cfRule>
  </conditionalFormatting>
  <conditionalFormatting sqref="A44:A46">
    <cfRule type="cellIs" dxfId="3124" priority="418" operator="equal">
      <formula>0</formula>
    </cfRule>
  </conditionalFormatting>
  <conditionalFormatting sqref="A14:B18 A23:B24 A10:G10 A6:B6 A12:G13 A29:G29 A30:B31 A37:B38 A34:G36 A19:C19 A33 A28:B28 A20:G22 A25:G27 A32:C32 A8:B9 A11:H11">
    <cfRule type="cellIs" dxfId="3123" priority="417" stopIfTrue="1" operator="equal">
      <formula>0</formula>
    </cfRule>
  </conditionalFormatting>
  <conditionalFormatting sqref="G34">
    <cfRule type="cellIs" dxfId="3122" priority="412" stopIfTrue="1" operator="equal">
      <formula>0</formula>
    </cfRule>
  </conditionalFormatting>
  <conditionalFormatting sqref="G34">
    <cfRule type="cellIs" dxfId="3121" priority="409" stopIfTrue="1" operator="equal">
      <formula>0</formula>
    </cfRule>
  </conditionalFormatting>
  <conditionalFormatting sqref="G34">
    <cfRule type="cellIs" dxfId="3120" priority="404" stopIfTrue="1" operator="equal">
      <formula>0</formula>
    </cfRule>
  </conditionalFormatting>
  <conditionalFormatting sqref="G34">
    <cfRule type="cellIs" dxfId="3119" priority="390" stopIfTrue="1" operator="equal">
      <formula>0</formula>
    </cfRule>
  </conditionalFormatting>
  <conditionalFormatting sqref="G34">
    <cfRule type="cellIs" dxfId="3118" priority="382" stopIfTrue="1" operator="equal">
      <formula>0</formula>
    </cfRule>
  </conditionalFormatting>
  <conditionalFormatting sqref="A23">
    <cfRule type="cellIs" dxfId="3117" priority="352" stopIfTrue="1" operator="equal">
      <formula>0</formula>
    </cfRule>
  </conditionalFormatting>
  <conditionalFormatting sqref="A23">
    <cfRule type="cellIs" dxfId="3116" priority="357" operator="equal">
      <formula>0</formula>
    </cfRule>
  </conditionalFormatting>
  <conditionalFormatting sqref="A23">
    <cfRule type="cellIs" dxfId="3115" priority="356" stopIfTrue="1" operator="equal">
      <formula>0</formula>
    </cfRule>
  </conditionalFormatting>
  <conditionalFormatting sqref="A23">
    <cfRule type="cellIs" dxfId="3114" priority="354" stopIfTrue="1" operator="equal">
      <formula>0</formula>
    </cfRule>
  </conditionalFormatting>
  <conditionalFormatting sqref="G34">
    <cfRule type="cellIs" dxfId="3113" priority="343" stopIfTrue="1" operator="equal">
      <formula>0</formula>
    </cfRule>
  </conditionalFormatting>
  <conditionalFormatting sqref="G34">
    <cfRule type="cellIs" dxfId="3112" priority="335" stopIfTrue="1" operator="equal">
      <formula>0</formula>
    </cfRule>
  </conditionalFormatting>
  <conditionalFormatting sqref="G34">
    <cfRule type="cellIs" dxfId="3111" priority="333" operator="equal">
      <formula>0</formula>
    </cfRule>
  </conditionalFormatting>
  <conditionalFormatting sqref="G34">
    <cfRule type="cellIs" dxfId="3110" priority="331" stopIfTrue="1" operator="equal">
      <formula>0</formula>
    </cfRule>
  </conditionalFormatting>
  <conditionalFormatting sqref="G34">
    <cfRule type="cellIs" dxfId="3109" priority="326" stopIfTrue="1" operator="equal">
      <formula>0</formula>
    </cfRule>
  </conditionalFormatting>
  <conditionalFormatting sqref="G34">
    <cfRule type="cellIs" dxfId="3108" priority="319" stopIfTrue="1" operator="equal">
      <formula>0</formula>
    </cfRule>
  </conditionalFormatting>
  <conditionalFormatting sqref="G34">
    <cfRule type="cellIs" dxfId="3107" priority="314" stopIfTrue="1" operator="equal">
      <formula>0</formula>
    </cfRule>
  </conditionalFormatting>
  <conditionalFormatting sqref="G34">
    <cfRule type="cellIs" dxfId="3106" priority="306" stopIfTrue="1" operator="equal">
      <formula>0</formula>
    </cfRule>
  </conditionalFormatting>
  <conditionalFormatting sqref="G34">
    <cfRule type="cellIs" dxfId="3105" priority="301" stopIfTrue="1" operator="equal">
      <formula>0</formula>
    </cfRule>
  </conditionalFormatting>
  <conditionalFormatting sqref="E44:G46">
    <cfRule type="cellIs" dxfId="3104" priority="286" operator="equal">
      <formula>0</formula>
    </cfRule>
  </conditionalFormatting>
  <conditionalFormatting sqref="E44:F44">
    <cfRule type="cellIs" dxfId="3103" priority="285" operator="equal">
      <formula>0</formula>
    </cfRule>
  </conditionalFormatting>
  <conditionalFormatting sqref="E46:F46">
    <cfRule type="cellIs" dxfId="3102" priority="284" operator="equal">
      <formula>0</formula>
    </cfRule>
  </conditionalFormatting>
  <conditionalFormatting sqref="E44:G46">
    <cfRule type="cellIs" dxfId="3101" priority="283" operator="equal">
      <formula>0</formula>
    </cfRule>
  </conditionalFormatting>
  <conditionalFormatting sqref="E44:F44">
    <cfRule type="cellIs" dxfId="3100" priority="282" operator="equal">
      <formula>0</formula>
    </cfRule>
  </conditionalFormatting>
  <conditionalFormatting sqref="E46:F46">
    <cfRule type="cellIs" dxfId="3099" priority="281" operator="equal">
      <formula>0</formula>
    </cfRule>
  </conditionalFormatting>
  <conditionalFormatting sqref="E44:G46">
    <cfRule type="cellIs" dxfId="3098" priority="280" operator="equal">
      <formula>0</formula>
    </cfRule>
  </conditionalFormatting>
  <conditionalFormatting sqref="E44:F44">
    <cfRule type="cellIs" dxfId="3097" priority="279" operator="equal">
      <formula>0</formula>
    </cfRule>
  </conditionalFormatting>
  <conditionalFormatting sqref="E46:F46">
    <cfRule type="cellIs" dxfId="3096" priority="278" operator="equal">
      <formula>0</formula>
    </cfRule>
  </conditionalFormatting>
  <conditionalFormatting sqref="A1">
    <cfRule type="cellIs" dxfId="3095" priority="276" operator="equal">
      <formula>0</formula>
    </cfRule>
  </conditionalFormatting>
  <conditionalFormatting sqref="A1">
    <cfRule type="cellIs" dxfId="3094" priority="271" operator="equal">
      <formula>0</formula>
    </cfRule>
  </conditionalFormatting>
  <conditionalFormatting sqref="A6:B6 A22:G22 A10:G10 A18:B18 A24:B24 A38:B38 A1:G1 A19:G19 A33 A16:B16 A32:G32 A11:H11">
    <cfRule type="expression" dxfId="3093" priority="1551" stopIfTrue="1">
      <formula>#REF!&lt;#REF!</formula>
    </cfRule>
  </conditionalFormatting>
  <conditionalFormatting sqref="A37">
    <cfRule type="cellIs" dxfId="3092" priority="240" stopIfTrue="1" operator="equal">
      <formula>0</formula>
    </cfRule>
  </conditionalFormatting>
  <conditionalFormatting sqref="B37">
    <cfRule type="cellIs" dxfId="3091" priority="239" stopIfTrue="1" operator="equal">
      <formula>0</formula>
    </cfRule>
  </conditionalFormatting>
  <conditionalFormatting sqref="C6:G6">
    <cfRule type="cellIs" dxfId="3090" priority="216" operator="equal">
      <formula>0</formula>
    </cfRule>
  </conditionalFormatting>
  <conditionalFormatting sqref="C6:G6">
    <cfRule type="cellIs" dxfId="3089" priority="215" stopIfTrue="1" operator="equal">
      <formula>0</formula>
    </cfRule>
  </conditionalFormatting>
  <conditionalFormatting sqref="C6:G6 C24:G24">
    <cfRule type="expression" dxfId="3088" priority="217" stopIfTrue="1">
      <formula>#REF!&lt;#REF!</formula>
    </cfRule>
  </conditionalFormatting>
  <conditionalFormatting sqref="C8:G8">
    <cfRule type="cellIs" dxfId="3087" priority="210" operator="equal">
      <formula>0</formula>
    </cfRule>
  </conditionalFormatting>
  <conditionalFormatting sqref="C8:G8">
    <cfRule type="cellIs" dxfId="3086" priority="209" stopIfTrue="1" operator="equal">
      <formula>0</formula>
    </cfRule>
  </conditionalFormatting>
  <conditionalFormatting sqref="C9:G9">
    <cfRule type="cellIs" dxfId="3085" priority="208" operator="equal">
      <formula>0</formula>
    </cfRule>
  </conditionalFormatting>
  <conditionalFormatting sqref="C9:G9">
    <cfRule type="cellIs" dxfId="3084" priority="207" stopIfTrue="1" operator="equal">
      <formula>0</formula>
    </cfRule>
  </conditionalFormatting>
  <conditionalFormatting sqref="C14:G14">
    <cfRule type="cellIs" dxfId="3083" priority="204" operator="equal">
      <formula>0</formula>
    </cfRule>
  </conditionalFormatting>
  <conditionalFormatting sqref="C14:G14">
    <cfRule type="cellIs" dxfId="3082" priority="203" stopIfTrue="1" operator="equal">
      <formula>0</formula>
    </cfRule>
  </conditionalFormatting>
  <conditionalFormatting sqref="C14:G14">
    <cfRule type="cellIs" dxfId="3081" priority="202" stopIfTrue="1" operator="equal">
      <formula>0</formula>
    </cfRule>
  </conditionalFormatting>
  <conditionalFormatting sqref="C38:G38">
    <cfRule type="cellIs" dxfId="3080" priority="138" stopIfTrue="1" operator="equal">
      <formula>0</formula>
    </cfRule>
  </conditionalFormatting>
  <conditionalFormatting sqref="M15">
    <cfRule type="cellIs" dxfId="3079" priority="201" operator="equal">
      <formula>0</formula>
    </cfRule>
  </conditionalFormatting>
  <conditionalFormatting sqref="M15">
    <cfRule type="cellIs" dxfId="3078" priority="200" stopIfTrue="1" operator="equal">
      <formula>0</formula>
    </cfRule>
  </conditionalFormatting>
  <conditionalFormatting sqref="D32:G32">
    <cfRule type="cellIs" dxfId="3077" priority="145" stopIfTrue="1" operator="equal">
      <formula>0</formula>
    </cfRule>
  </conditionalFormatting>
  <conditionalFormatting sqref="C17:G17">
    <cfRule type="cellIs" dxfId="3076" priority="189" operator="equal">
      <formula>0</formula>
    </cfRule>
  </conditionalFormatting>
  <conditionalFormatting sqref="C17:G17">
    <cfRule type="cellIs" dxfId="3075" priority="188" stopIfTrue="1" operator="equal">
      <formula>0</formula>
    </cfRule>
  </conditionalFormatting>
  <conditionalFormatting sqref="C17:G17">
    <cfRule type="cellIs" dxfId="3074" priority="186" stopIfTrue="1" operator="equal">
      <formula>0</formula>
    </cfRule>
  </conditionalFormatting>
  <conditionalFormatting sqref="C17:G17">
    <cfRule type="cellIs" dxfId="3073" priority="185" stopIfTrue="1" operator="equal">
      <formula>0</formula>
    </cfRule>
  </conditionalFormatting>
  <conditionalFormatting sqref="C17:G17">
    <cfRule type="cellIs" dxfId="3072" priority="184" stopIfTrue="1" operator="equal">
      <formula>0</formula>
    </cfRule>
  </conditionalFormatting>
  <conditionalFormatting sqref="C17:G17">
    <cfRule type="cellIs" dxfId="3071" priority="183" operator="equal">
      <formula>0</formula>
    </cfRule>
  </conditionalFormatting>
  <conditionalFormatting sqref="C17:G17">
    <cfRule type="cellIs" dxfId="3070" priority="182" stopIfTrue="1" operator="equal">
      <formula>0</formula>
    </cfRule>
  </conditionalFormatting>
  <conditionalFormatting sqref="C17:G17">
    <cfRule type="cellIs" dxfId="3069" priority="181" stopIfTrue="1" operator="equal">
      <formula>0</formula>
    </cfRule>
  </conditionalFormatting>
  <conditionalFormatting sqref="C17:G17">
    <cfRule type="cellIs" dxfId="3068" priority="180" stopIfTrue="1" operator="equal">
      <formula>0</formula>
    </cfRule>
  </conditionalFormatting>
  <conditionalFormatting sqref="C18">
    <cfRule type="cellIs" dxfId="3067" priority="177" operator="equal">
      <formula>0</formula>
    </cfRule>
  </conditionalFormatting>
  <conditionalFormatting sqref="C18">
    <cfRule type="cellIs" dxfId="3066" priority="176" stopIfTrue="1" operator="equal">
      <formula>0</formula>
    </cfRule>
  </conditionalFormatting>
  <conditionalFormatting sqref="D18:G18">
    <cfRule type="cellIs" dxfId="3065" priority="175" operator="equal">
      <formula>0</formula>
    </cfRule>
  </conditionalFormatting>
  <conditionalFormatting sqref="D18:G18">
    <cfRule type="cellIs" dxfId="3064" priority="174" stopIfTrue="1" operator="equal">
      <formula>0</formula>
    </cfRule>
  </conditionalFormatting>
  <conditionalFormatting sqref="C18">
    <cfRule type="expression" dxfId="3063" priority="178" stopIfTrue="1">
      <formula>#REF!&lt;#REF!</formula>
    </cfRule>
  </conditionalFormatting>
  <conditionalFormatting sqref="D18:G18">
    <cfRule type="expression" dxfId="3062" priority="179" stopIfTrue="1">
      <formula>#REF!&lt;#REF!</formula>
    </cfRule>
  </conditionalFormatting>
  <conditionalFormatting sqref="C23:G23">
    <cfRule type="cellIs" dxfId="3061" priority="173" operator="equal">
      <formula>0</formula>
    </cfRule>
  </conditionalFormatting>
  <conditionalFormatting sqref="C23:G23">
    <cfRule type="cellIs" dxfId="3060" priority="172" stopIfTrue="1" operator="equal">
      <formula>0</formula>
    </cfRule>
  </conditionalFormatting>
  <conditionalFormatting sqref="C23:G23">
    <cfRule type="cellIs" dxfId="3059" priority="170" stopIfTrue="1" operator="equal">
      <formula>0</formula>
    </cfRule>
  </conditionalFormatting>
  <conditionalFormatting sqref="C23:G23">
    <cfRule type="cellIs" dxfId="3058" priority="169" operator="equal">
      <formula>0</formula>
    </cfRule>
  </conditionalFormatting>
  <conditionalFormatting sqref="C23:G23">
    <cfRule type="cellIs" dxfId="3057" priority="168" stopIfTrue="1" operator="equal">
      <formula>0</formula>
    </cfRule>
  </conditionalFormatting>
  <conditionalFormatting sqref="C23:G23">
    <cfRule type="cellIs" dxfId="3056" priority="167" stopIfTrue="1" operator="equal">
      <formula>0</formula>
    </cfRule>
  </conditionalFormatting>
  <conditionalFormatting sqref="C23:G23">
    <cfRule type="cellIs" dxfId="3055" priority="166" stopIfTrue="1" operator="equal">
      <formula>0</formula>
    </cfRule>
  </conditionalFormatting>
  <conditionalFormatting sqref="C24:G24">
    <cfRule type="cellIs" dxfId="3054" priority="164" operator="equal">
      <formula>0</formula>
    </cfRule>
  </conditionalFormatting>
  <conditionalFormatting sqref="C24:G24">
    <cfRule type="cellIs" dxfId="3053" priority="163" stopIfTrue="1" operator="equal">
      <formula>0</formula>
    </cfRule>
  </conditionalFormatting>
  <conditionalFormatting sqref="C24:G24">
    <cfRule type="cellIs" dxfId="3052" priority="162" stopIfTrue="1" operator="equal">
      <formula>0</formula>
    </cfRule>
  </conditionalFormatting>
  <conditionalFormatting sqref="C30:G30">
    <cfRule type="cellIs" dxfId="3051" priority="161" operator="equal">
      <formula>0</formula>
    </cfRule>
  </conditionalFormatting>
  <conditionalFormatting sqref="C30:G30">
    <cfRule type="cellIs" dxfId="3050" priority="160" stopIfTrue="1" operator="equal">
      <formula>0</formula>
    </cfRule>
  </conditionalFormatting>
  <conditionalFormatting sqref="C31:G31">
    <cfRule type="cellIs" dxfId="3049" priority="158" operator="equal">
      <formula>0</formula>
    </cfRule>
  </conditionalFormatting>
  <conditionalFormatting sqref="C31:G31">
    <cfRule type="cellIs" dxfId="3048" priority="157" stopIfTrue="1" operator="equal">
      <formula>0</formula>
    </cfRule>
  </conditionalFormatting>
  <conditionalFormatting sqref="D32:G32">
    <cfRule type="cellIs" dxfId="3047" priority="154" operator="equal">
      <formula>0</formula>
    </cfRule>
  </conditionalFormatting>
  <conditionalFormatting sqref="D32:G32">
    <cfRule type="cellIs" dxfId="3046" priority="153" stopIfTrue="1" operator="equal">
      <formula>0</formula>
    </cfRule>
  </conditionalFormatting>
  <conditionalFormatting sqref="D32:G32">
    <cfRule type="cellIs" dxfId="3045" priority="151" stopIfTrue="1" operator="equal">
      <formula>0</formula>
    </cfRule>
  </conditionalFormatting>
  <conditionalFormatting sqref="D32:G32">
    <cfRule type="cellIs" dxfId="3044" priority="149" stopIfTrue="1" operator="equal">
      <formula>0</formula>
    </cfRule>
  </conditionalFormatting>
  <conditionalFormatting sqref="D32:G32">
    <cfRule type="cellIs" dxfId="3043" priority="147" stopIfTrue="1" operator="equal">
      <formula>0</formula>
    </cfRule>
  </conditionalFormatting>
  <conditionalFormatting sqref="D32:G32">
    <cfRule type="cellIs" dxfId="3042" priority="150" stopIfTrue="1" operator="equal">
      <formula>0</formula>
    </cfRule>
  </conditionalFormatting>
  <conditionalFormatting sqref="D32:G32">
    <cfRule type="cellIs" dxfId="3041" priority="148" operator="equal">
      <formula>0</formula>
    </cfRule>
  </conditionalFormatting>
  <conditionalFormatting sqref="D32:G32">
    <cfRule type="cellIs" dxfId="3040" priority="146" stopIfTrue="1" operator="equal">
      <formula>0</formula>
    </cfRule>
  </conditionalFormatting>
  <conditionalFormatting sqref="C37:G37">
    <cfRule type="cellIs" dxfId="3039" priority="144" operator="equal">
      <formula>0</formula>
    </cfRule>
  </conditionalFormatting>
  <conditionalFormatting sqref="C37:G37">
    <cfRule type="cellIs" dxfId="3038" priority="143" stopIfTrue="1" operator="equal">
      <formula>0</formula>
    </cfRule>
  </conditionalFormatting>
  <conditionalFormatting sqref="C37:G37">
    <cfRule type="cellIs" dxfId="3037" priority="141" stopIfTrue="1" operator="equal">
      <formula>0</formula>
    </cfRule>
  </conditionalFormatting>
  <conditionalFormatting sqref="C38:G38">
    <cfRule type="cellIs" dxfId="3036" priority="139" operator="equal">
      <formula>0</formula>
    </cfRule>
  </conditionalFormatting>
  <conditionalFormatting sqref="C38:G38">
    <cfRule type="expression" dxfId="3035" priority="140" stopIfTrue="1">
      <formula>#REF!&lt;#REF!</formula>
    </cfRule>
  </conditionalFormatting>
  <conditionalFormatting sqref="A8:B9 C9:G9 M15 A23:G23 A29:G31 A34:G37 A12:G14 A17:G17 A28:B28 A15:B15 A20:G21 A25:G27 A39:G41">
    <cfRule type="expression" dxfId="3034" priority="1910" stopIfTrue="1">
      <formula>$IK9&lt;#REF!</formula>
    </cfRule>
  </conditionalFormatting>
  <conditionalFormatting sqref="C8:G8">
    <cfRule type="expression" dxfId="3033" priority="1932" stopIfTrue="1">
      <formula>$IK9&lt;#REF!</formula>
    </cfRule>
  </conditionalFormatting>
  <conditionalFormatting sqref="A1">
    <cfRule type="expression" dxfId="3032" priority="1953" stopIfTrue="1">
      <formula>#REF!&lt;#REF!</formula>
    </cfRule>
  </conditionalFormatting>
  <conditionalFormatting sqref="D32:G32">
    <cfRule type="expression" dxfId="3031" priority="1973" stopIfTrue="1">
      <formula>#REF!&lt;#REF!</formula>
    </cfRule>
  </conditionalFormatting>
  <conditionalFormatting sqref="D19:G19">
    <cfRule type="cellIs" dxfId="3030" priority="126" operator="equal">
      <formula>0</formula>
    </cfRule>
  </conditionalFormatting>
  <conditionalFormatting sqref="D19:G19">
    <cfRule type="cellIs" dxfId="3029" priority="125" stopIfTrue="1" operator="equal">
      <formula>0</formula>
    </cfRule>
  </conditionalFormatting>
  <conditionalFormatting sqref="D19:G19">
    <cfRule type="cellIs" dxfId="3028" priority="124" stopIfTrue="1" operator="equal">
      <formula>0</formula>
    </cfRule>
  </conditionalFormatting>
  <conditionalFormatting sqref="D19:G19">
    <cfRule type="cellIs" dxfId="3027" priority="122" stopIfTrue="1" operator="equal">
      <formula>0</formula>
    </cfRule>
  </conditionalFormatting>
  <conditionalFormatting sqref="D19:G19">
    <cfRule type="cellIs" dxfId="3026" priority="120" stopIfTrue="1" operator="equal">
      <formula>0</formula>
    </cfRule>
  </conditionalFormatting>
  <conditionalFormatting sqref="D19:G19">
    <cfRule type="cellIs" dxfId="3025" priority="118" stopIfTrue="1" operator="equal">
      <formula>0</formula>
    </cfRule>
  </conditionalFormatting>
  <conditionalFormatting sqref="D19:G19">
    <cfRule type="cellIs" dxfId="3024" priority="123" stopIfTrue="1" operator="equal">
      <formula>0</formula>
    </cfRule>
  </conditionalFormatting>
  <conditionalFormatting sqref="D19:G19">
    <cfRule type="cellIs" dxfId="3023" priority="121" operator="equal">
      <formula>0</formula>
    </cfRule>
  </conditionalFormatting>
  <conditionalFormatting sqref="D19:G19">
    <cfRule type="cellIs" dxfId="3022" priority="119" stopIfTrue="1" operator="equal">
      <formula>0</formula>
    </cfRule>
  </conditionalFormatting>
  <conditionalFormatting sqref="D19:G19">
    <cfRule type="expression" dxfId="3021" priority="137" stopIfTrue="1">
      <formula>#REF!&lt;#REF!</formula>
    </cfRule>
  </conditionalFormatting>
  <conditionalFormatting sqref="O20:V20">
    <cfRule type="cellIs" dxfId="3020" priority="95" stopIfTrue="1" operator="equal">
      <formula>0</formula>
    </cfRule>
  </conditionalFormatting>
  <conditionalFormatting sqref="C16">
    <cfRule type="cellIs" dxfId="3019" priority="85" stopIfTrue="1" operator="equal">
      <formula>0</formula>
    </cfRule>
  </conditionalFormatting>
  <conditionalFormatting sqref="O20:V20">
    <cfRule type="cellIs" dxfId="3018" priority="94" stopIfTrue="1" operator="equal">
      <formula>0</formula>
    </cfRule>
  </conditionalFormatting>
  <conditionalFormatting sqref="O20:V20">
    <cfRule type="cellIs" dxfId="3017" priority="102" operator="equal">
      <formula>0</formula>
    </cfRule>
  </conditionalFormatting>
  <conditionalFormatting sqref="O20:V20">
    <cfRule type="cellIs" dxfId="3016" priority="101" stopIfTrue="1" operator="equal">
      <formula>0</formula>
    </cfRule>
  </conditionalFormatting>
  <conditionalFormatting sqref="O20:V20">
    <cfRule type="cellIs" dxfId="3015" priority="100" stopIfTrue="1" operator="equal">
      <formula>0</formula>
    </cfRule>
  </conditionalFormatting>
  <conditionalFormatting sqref="O20:V20">
    <cfRule type="cellIs" dxfId="3014" priority="99" stopIfTrue="1" operator="equal">
      <formula>0</formula>
    </cfRule>
  </conditionalFormatting>
  <conditionalFormatting sqref="O20:V20">
    <cfRule type="cellIs" dxfId="3013" priority="98" stopIfTrue="1" operator="equal">
      <formula>0</formula>
    </cfRule>
  </conditionalFormatting>
  <conditionalFormatting sqref="O20:V20">
    <cfRule type="cellIs" dxfId="3012" priority="97" operator="equal">
      <formula>0</formula>
    </cfRule>
  </conditionalFormatting>
  <conditionalFormatting sqref="O20:V20">
    <cfRule type="cellIs" dxfId="3011" priority="96" stopIfTrue="1" operator="equal">
      <formula>0</formula>
    </cfRule>
  </conditionalFormatting>
  <conditionalFormatting sqref="O20:V20">
    <cfRule type="expression" dxfId="3010" priority="103" stopIfTrue="1">
      <formula>$IK21&lt;#REF!</formula>
    </cfRule>
  </conditionalFormatting>
  <conditionalFormatting sqref="G16">
    <cfRule type="cellIs" dxfId="3009" priority="45" stopIfTrue="1" operator="equal">
      <formula>0</formula>
    </cfRule>
  </conditionalFormatting>
  <conditionalFormatting sqref="D16">
    <cfRule type="cellIs" dxfId="3008" priority="73" stopIfTrue="1" operator="equal">
      <formula>0</formula>
    </cfRule>
  </conditionalFormatting>
  <conditionalFormatting sqref="D16">
    <cfRule type="cellIs" dxfId="3007" priority="80" operator="equal">
      <formula>0</formula>
    </cfRule>
  </conditionalFormatting>
  <conditionalFormatting sqref="D16">
    <cfRule type="cellIs" dxfId="3006" priority="79" stopIfTrue="1" operator="equal">
      <formula>0</formula>
    </cfRule>
  </conditionalFormatting>
  <conditionalFormatting sqref="D16">
    <cfRule type="cellIs" dxfId="3005" priority="77" stopIfTrue="1" operator="equal">
      <formula>0</formula>
    </cfRule>
  </conditionalFormatting>
  <conditionalFormatting sqref="C16">
    <cfRule type="cellIs" dxfId="3004" priority="89" operator="equal">
      <formula>0</formula>
    </cfRule>
  </conditionalFormatting>
  <conditionalFormatting sqref="C16">
    <cfRule type="cellIs" dxfId="3003" priority="88" stopIfTrue="1" operator="equal">
      <formula>0</formula>
    </cfRule>
  </conditionalFormatting>
  <conditionalFormatting sqref="C16">
    <cfRule type="cellIs" dxfId="3002" priority="87" stopIfTrue="1" operator="equal">
      <formula>0</formula>
    </cfRule>
  </conditionalFormatting>
  <conditionalFormatting sqref="C16">
    <cfRule type="cellIs" dxfId="3001" priority="86" stopIfTrue="1" operator="equal">
      <formula>0</formula>
    </cfRule>
  </conditionalFormatting>
  <conditionalFormatting sqref="C16">
    <cfRule type="cellIs" dxfId="3000" priority="84" operator="equal">
      <formula>0</formula>
    </cfRule>
  </conditionalFormatting>
  <conditionalFormatting sqref="C16">
    <cfRule type="cellIs" dxfId="2999" priority="83" stopIfTrue="1" operator="equal">
      <formula>0</formula>
    </cfRule>
  </conditionalFormatting>
  <conditionalFormatting sqref="C16">
    <cfRule type="cellIs" dxfId="2998" priority="82" stopIfTrue="1" operator="equal">
      <formula>0</formula>
    </cfRule>
  </conditionalFormatting>
  <conditionalFormatting sqref="C16">
    <cfRule type="cellIs" dxfId="2997" priority="81" stopIfTrue="1" operator="equal">
      <formula>0</formula>
    </cfRule>
  </conditionalFormatting>
  <conditionalFormatting sqref="D16">
    <cfRule type="cellIs" dxfId="2996" priority="78" stopIfTrue="1" operator="equal">
      <formula>0</formula>
    </cfRule>
  </conditionalFormatting>
  <conditionalFormatting sqref="D16">
    <cfRule type="cellIs" dxfId="2995" priority="76" stopIfTrue="1" operator="equal">
      <formula>0</formula>
    </cfRule>
  </conditionalFormatting>
  <conditionalFormatting sqref="D16">
    <cfRule type="cellIs" dxfId="2994" priority="75" operator="equal">
      <formula>0</formula>
    </cfRule>
  </conditionalFormatting>
  <conditionalFormatting sqref="D16">
    <cfRule type="cellIs" dxfId="2993" priority="74" stopIfTrue="1" operator="equal">
      <formula>0</formula>
    </cfRule>
  </conditionalFormatting>
  <conditionalFormatting sqref="D16">
    <cfRule type="cellIs" dxfId="2992" priority="72" stopIfTrue="1" operator="equal">
      <formula>0</formula>
    </cfRule>
  </conditionalFormatting>
  <conditionalFormatting sqref="E16">
    <cfRule type="cellIs" dxfId="2991" priority="71" operator="equal">
      <formula>0</formula>
    </cfRule>
  </conditionalFormatting>
  <conditionalFormatting sqref="E16">
    <cfRule type="cellIs" dxfId="2990" priority="70" stopIfTrue="1" operator="equal">
      <formula>0</formula>
    </cfRule>
  </conditionalFormatting>
  <conditionalFormatting sqref="E16">
    <cfRule type="cellIs" dxfId="2989" priority="69" stopIfTrue="1" operator="equal">
      <formula>0</formula>
    </cfRule>
  </conditionalFormatting>
  <conditionalFormatting sqref="E16">
    <cfRule type="cellIs" dxfId="2988" priority="68" stopIfTrue="1" operator="equal">
      <formula>0</formula>
    </cfRule>
  </conditionalFormatting>
  <conditionalFormatting sqref="E16">
    <cfRule type="cellIs" dxfId="2987" priority="67" stopIfTrue="1" operator="equal">
      <formula>0</formula>
    </cfRule>
  </conditionalFormatting>
  <conditionalFormatting sqref="E16">
    <cfRule type="cellIs" dxfId="2986" priority="66" operator="equal">
      <formula>0</formula>
    </cfRule>
  </conditionalFormatting>
  <conditionalFormatting sqref="E16">
    <cfRule type="cellIs" dxfId="2985" priority="65" stopIfTrue="1" operator="equal">
      <formula>0</formula>
    </cfRule>
  </conditionalFormatting>
  <conditionalFormatting sqref="E16">
    <cfRule type="cellIs" dxfId="2984" priority="64" stopIfTrue="1" operator="equal">
      <formula>0</formula>
    </cfRule>
  </conditionalFormatting>
  <conditionalFormatting sqref="E16">
    <cfRule type="cellIs" dxfId="2983" priority="63" stopIfTrue="1" operator="equal">
      <formula>0</formula>
    </cfRule>
  </conditionalFormatting>
  <conditionalFormatting sqref="F16">
    <cfRule type="cellIs" dxfId="2982" priority="62" operator="equal">
      <formula>0</formula>
    </cfRule>
  </conditionalFormatting>
  <conditionalFormatting sqref="F16">
    <cfRule type="cellIs" dxfId="2981" priority="61" stopIfTrue="1" operator="equal">
      <formula>0</formula>
    </cfRule>
  </conditionalFormatting>
  <conditionalFormatting sqref="F16">
    <cfRule type="cellIs" dxfId="2980" priority="60" stopIfTrue="1" operator="equal">
      <formula>0</formula>
    </cfRule>
  </conditionalFormatting>
  <conditionalFormatting sqref="F16">
    <cfRule type="cellIs" dxfId="2979" priority="59" stopIfTrue="1" operator="equal">
      <formula>0</formula>
    </cfRule>
  </conditionalFormatting>
  <conditionalFormatting sqref="F16">
    <cfRule type="cellIs" dxfId="2978" priority="58" stopIfTrue="1" operator="equal">
      <formula>0</formula>
    </cfRule>
  </conditionalFormatting>
  <conditionalFormatting sqref="F16">
    <cfRule type="cellIs" dxfId="2977" priority="57" operator="equal">
      <formula>0</formula>
    </cfRule>
  </conditionalFormatting>
  <conditionalFormatting sqref="F16">
    <cfRule type="cellIs" dxfId="2976" priority="56" stopIfTrue="1" operator="equal">
      <formula>0</formula>
    </cfRule>
  </conditionalFormatting>
  <conditionalFormatting sqref="F16">
    <cfRule type="cellIs" dxfId="2975" priority="55" stopIfTrue="1" operator="equal">
      <formula>0</formula>
    </cfRule>
  </conditionalFormatting>
  <conditionalFormatting sqref="F16">
    <cfRule type="cellIs" dxfId="2974" priority="54" stopIfTrue="1" operator="equal">
      <formula>0</formula>
    </cfRule>
  </conditionalFormatting>
  <conditionalFormatting sqref="G16">
    <cfRule type="cellIs" dxfId="2973" priority="53" operator="equal">
      <formula>0</formula>
    </cfRule>
  </conditionalFormatting>
  <conditionalFormatting sqref="G16">
    <cfRule type="cellIs" dxfId="2972" priority="52" stopIfTrue="1" operator="equal">
      <formula>0</formula>
    </cfRule>
  </conditionalFormatting>
  <conditionalFormatting sqref="G16">
    <cfRule type="cellIs" dxfId="2971" priority="51" stopIfTrue="1" operator="equal">
      <formula>0</formula>
    </cfRule>
  </conditionalFormatting>
  <conditionalFormatting sqref="G16">
    <cfRule type="cellIs" dxfId="2970" priority="50" stopIfTrue="1" operator="equal">
      <formula>0</formula>
    </cfRule>
  </conditionalFormatting>
  <conditionalFormatting sqref="G16">
    <cfRule type="cellIs" dxfId="2969" priority="49" stopIfTrue="1" operator="equal">
      <formula>0</formula>
    </cfRule>
  </conditionalFormatting>
  <conditionalFormatting sqref="G16">
    <cfRule type="cellIs" dxfId="2968" priority="48" operator="equal">
      <formula>0</formula>
    </cfRule>
  </conditionalFormatting>
  <conditionalFormatting sqref="G16">
    <cfRule type="cellIs" dxfId="2967" priority="47" stopIfTrue="1" operator="equal">
      <formula>0</formula>
    </cfRule>
  </conditionalFormatting>
  <conditionalFormatting sqref="G16">
    <cfRule type="cellIs" dxfId="2966" priority="46" stopIfTrue="1" operator="equal">
      <formula>0</formula>
    </cfRule>
  </conditionalFormatting>
  <conditionalFormatting sqref="C16:G16">
    <cfRule type="expression" dxfId="2965" priority="92" stopIfTrue="1">
      <formula>#REF!&lt;$IJ$1</formula>
    </cfRule>
  </conditionalFormatting>
  <conditionalFormatting sqref="C15:G15">
    <cfRule type="cellIs" dxfId="2964" priority="43" operator="equal">
      <formula>0</formula>
    </cfRule>
  </conditionalFormatting>
  <conditionalFormatting sqref="C15:G15">
    <cfRule type="cellIs" dxfId="2963" priority="42" stopIfTrue="1" operator="equal">
      <formula>0</formula>
    </cfRule>
  </conditionalFormatting>
  <conditionalFormatting sqref="C15:G15">
    <cfRule type="expression" dxfId="2962" priority="44" stopIfTrue="1">
      <formula>$IL16&lt;#REF!</formula>
    </cfRule>
  </conditionalFormatting>
  <conditionalFormatting sqref="C28:G28">
    <cfRule type="cellIs" dxfId="2961" priority="40" operator="equal">
      <formula>0</formula>
    </cfRule>
  </conditionalFormatting>
  <conditionalFormatting sqref="C28:G28">
    <cfRule type="cellIs" dxfId="2960" priority="39" stopIfTrue="1" operator="equal">
      <formula>0</formula>
    </cfRule>
  </conditionalFormatting>
  <conditionalFormatting sqref="C28:G28">
    <cfRule type="expression" dxfId="2959" priority="41" stopIfTrue="1">
      <formula>$IL29&lt;#REF!</formula>
    </cfRule>
  </conditionalFormatting>
  <conditionalFormatting sqref="D32:G32">
    <cfRule type="cellIs" dxfId="2958" priority="24" stopIfTrue="1" operator="equal">
      <formula>0</formula>
    </cfRule>
  </conditionalFormatting>
  <conditionalFormatting sqref="D32:G32">
    <cfRule type="cellIs" dxfId="2957" priority="31" operator="equal">
      <formula>0</formula>
    </cfRule>
  </conditionalFormatting>
  <conditionalFormatting sqref="D32:G32">
    <cfRule type="cellIs" dxfId="2956" priority="30" stopIfTrue="1" operator="equal">
      <formula>0</formula>
    </cfRule>
  </conditionalFormatting>
  <conditionalFormatting sqref="D32:G32">
    <cfRule type="cellIs" dxfId="2955" priority="29" stopIfTrue="1" operator="equal">
      <formula>0</formula>
    </cfRule>
  </conditionalFormatting>
  <conditionalFormatting sqref="D32:G32">
    <cfRule type="cellIs" dxfId="2954" priority="27" stopIfTrue="1" operator="equal">
      <formula>0</formula>
    </cfRule>
  </conditionalFormatting>
  <conditionalFormatting sqref="D32:G32">
    <cfRule type="cellIs" dxfId="2953" priority="25" stopIfTrue="1" operator="equal">
      <formula>0</formula>
    </cfRule>
  </conditionalFormatting>
  <conditionalFormatting sqref="D32:G32">
    <cfRule type="cellIs" dxfId="2952" priority="23" stopIfTrue="1" operator="equal">
      <formula>0</formula>
    </cfRule>
  </conditionalFormatting>
  <conditionalFormatting sqref="D32:G32">
    <cfRule type="cellIs" dxfId="2951" priority="28" stopIfTrue="1" operator="equal">
      <formula>0</formula>
    </cfRule>
  </conditionalFormatting>
  <conditionalFormatting sqref="D32:G32">
    <cfRule type="cellIs" dxfId="2950" priority="26" operator="equal">
      <formula>0</formula>
    </cfRule>
  </conditionalFormatting>
  <conditionalFormatting sqref="D32:G32">
    <cfRule type="expression" dxfId="2949" priority="32" stopIfTrue="1">
      <formula>#REF!&lt;#REF!</formula>
    </cfRule>
  </conditionalFormatting>
  <conditionalFormatting sqref="B33">
    <cfRule type="cellIs" dxfId="2948" priority="21" operator="equal">
      <formula>0</formula>
    </cfRule>
  </conditionalFormatting>
  <conditionalFormatting sqref="B33">
    <cfRule type="cellIs" dxfId="2947" priority="20" stopIfTrue="1" operator="equal">
      <formula>0</formula>
    </cfRule>
  </conditionalFormatting>
  <conditionalFormatting sqref="B33">
    <cfRule type="expression" dxfId="2946" priority="22" stopIfTrue="1">
      <formula>#REF!&lt;#REF!</formula>
    </cfRule>
  </conditionalFormatting>
  <conditionalFormatting sqref="C33">
    <cfRule type="cellIs" dxfId="2945" priority="16" stopIfTrue="1" operator="equal">
      <formula>0</formula>
    </cfRule>
  </conditionalFormatting>
  <conditionalFormatting sqref="C33">
    <cfRule type="cellIs" dxfId="2944" priority="17" operator="equal">
      <formula>0</formula>
    </cfRule>
  </conditionalFormatting>
  <conditionalFormatting sqref="D33:G33">
    <cfRule type="cellIs" dxfId="2943" priority="15" operator="equal">
      <formula>0</formula>
    </cfRule>
  </conditionalFormatting>
  <conditionalFormatting sqref="D33:G33">
    <cfRule type="cellIs" dxfId="2942" priority="14" stopIfTrue="1" operator="equal">
      <formula>0</formula>
    </cfRule>
  </conditionalFormatting>
  <conditionalFormatting sqref="C33">
    <cfRule type="expression" dxfId="2941" priority="18" stopIfTrue="1">
      <formula>#REF!&lt;#REF!</formula>
    </cfRule>
  </conditionalFormatting>
  <conditionalFormatting sqref="D33:G33">
    <cfRule type="expression" dxfId="2940" priority="19" stopIfTrue="1">
      <formula>#REF!&lt;#REF!</formula>
    </cfRule>
  </conditionalFormatting>
  <conditionalFormatting sqref="A7:B7">
    <cfRule type="cellIs" dxfId="2939" priority="11" operator="equal">
      <formula>0</formula>
    </cfRule>
  </conditionalFormatting>
  <conditionalFormatting sqref="A7:B7">
    <cfRule type="cellIs" dxfId="2938" priority="10" stopIfTrue="1" operator="equal">
      <formula>0</formula>
    </cfRule>
  </conditionalFormatting>
  <conditionalFormatting sqref="A7:B7">
    <cfRule type="expression" dxfId="2937" priority="12" stopIfTrue="1">
      <formula>#REF!&lt;#REF!</formula>
    </cfRule>
  </conditionalFormatting>
  <conditionalFormatting sqref="C7:G7">
    <cfRule type="cellIs" dxfId="2936" priority="6" stopIfTrue="1" operator="equal">
      <formula>0</formula>
    </cfRule>
  </conditionalFormatting>
  <conditionalFormatting sqref="C7:G7">
    <cfRule type="cellIs" dxfId="2935" priority="3" stopIfTrue="1" operator="equal">
      <formula>0</formula>
    </cfRule>
  </conditionalFormatting>
  <conditionalFormatting sqref="C7:G7">
    <cfRule type="cellIs" dxfId="2934" priority="2" stopIfTrue="1" operator="equal">
      <formula>0</formula>
    </cfRule>
  </conditionalFormatting>
  <conditionalFormatting sqref="C7:G7">
    <cfRule type="cellIs" dxfId="2933" priority="9" operator="equal">
      <formula>0</formula>
    </cfRule>
  </conditionalFormatting>
  <conditionalFormatting sqref="C7:G7">
    <cfRule type="cellIs" dxfId="2932" priority="8" stopIfTrue="1" operator="equal">
      <formula>0</formula>
    </cfRule>
  </conditionalFormatting>
  <conditionalFormatting sqref="C7:G7">
    <cfRule type="cellIs" dxfId="2931" priority="7" stopIfTrue="1" operator="equal">
      <formula>0</formula>
    </cfRule>
  </conditionalFormatting>
  <conditionalFormatting sqref="C7:G7">
    <cfRule type="cellIs" dxfId="2930" priority="5" stopIfTrue="1" operator="equal">
      <formula>0</formula>
    </cfRule>
  </conditionalFormatting>
  <conditionalFormatting sqref="C7:G7">
    <cfRule type="cellIs" dxfId="2929" priority="4" operator="equal">
      <formula>0</formula>
    </cfRule>
  </conditionalFormatting>
  <conditionalFormatting sqref="C7:G7">
    <cfRule type="cellIs" dxfId="2928" priority="1" stopIfTrue="1" operator="equal">
      <formula>0</formula>
    </cfRule>
  </conditionalFormatting>
  <conditionalFormatting sqref="C7:G7">
    <cfRule type="expression" dxfId="2927" priority="13" stopIfTrue="1">
      <formula>$IK9&lt;#REF!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79"/>
  <sheetViews>
    <sheetView zoomScale="80" zoomScaleNormal="80" workbookViewId="0">
      <pane xSplit="7" ySplit="1" topLeftCell="H5" activePane="bottomRight" state="frozen"/>
      <selection activeCell="A2" sqref="A2"/>
      <selection pane="topRight" activeCell="L2" sqref="L2"/>
      <selection pane="bottomLeft" activeCell="A8" sqref="A8"/>
      <selection pane="bottomRight" activeCell="B28" sqref="B28"/>
    </sheetView>
  </sheetViews>
  <sheetFormatPr defaultColWidth="0" defaultRowHeight="12.75" x14ac:dyDescent="0.2"/>
  <cols>
    <col min="1" max="1" width="40.42578125" style="3" customWidth="1"/>
    <col min="2" max="2" width="13.140625" style="3" customWidth="1"/>
    <col min="3" max="3" width="10.42578125" style="3" customWidth="1"/>
    <col min="4" max="5" width="7.7109375" style="3" customWidth="1"/>
    <col min="6" max="6" width="7.85546875" style="3" customWidth="1"/>
    <col min="7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315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0"/>
      <c r="C2" s="10"/>
      <c r="D2" s="10"/>
      <c r="E2" s="10"/>
      <c r="F2" s="10"/>
      <c r="G2" s="10"/>
      <c r="HR2" s="12"/>
      <c r="HS2" s="6">
        <f>[1]основа!AM4</f>
        <v>42551</v>
      </c>
    </row>
    <row r="3" spans="1:227" ht="15" customHeight="1" x14ac:dyDescent="0.25">
      <c r="A3" s="87" t="s">
        <v>61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5"/>
      <c r="C4" s="16"/>
      <c r="D4" s="17"/>
      <c r="E4" s="17"/>
      <c r="F4" s="17"/>
      <c r="G4" s="17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25.5" customHeight="1" x14ac:dyDescent="0.2">
      <c r="A6" s="112" t="s">
        <v>446</v>
      </c>
      <c r="B6" s="22" t="s">
        <v>402</v>
      </c>
      <c r="C6" s="115" t="s">
        <v>447</v>
      </c>
      <c r="D6" s="116">
        <v>7.27</v>
      </c>
      <c r="E6" s="116">
        <v>12.76</v>
      </c>
      <c r="F6" s="116">
        <v>38.54</v>
      </c>
      <c r="G6" s="130">
        <v>298.8</v>
      </c>
      <c r="HR6" s="12"/>
      <c r="HS6" s="6"/>
    </row>
    <row r="7" spans="1:227" ht="15" customHeight="1" x14ac:dyDescent="0.2">
      <c r="A7" s="154" t="s">
        <v>477</v>
      </c>
      <c r="B7" s="155">
        <v>200</v>
      </c>
      <c r="C7" s="115" t="s">
        <v>478</v>
      </c>
      <c r="D7" s="116">
        <v>5.8</v>
      </c>
      <c r="E7" s="116">
        <v>6.4</v>
      </c>
      <c r="F7" s="116">
        <v>9.4</v>
      </c>
      <c r="G7" s="130">
        <v>118.4</v>
      </c>
      <c r="H7" s="109"/>
      <c r="HR7" s="12"/>
      <c r="HS7" s="6">
        <f>[1]основа!AM11</f>
        <v>42551</v>
      </c>
    </row>
    <row r="8" spans="1:227" ht="15" customHeight="1" x14ac:dyDescent="0.2">
      <c r="A8" s="88" t="s">
        <v>404</v>
      </c>
      <c r="B8" s="107">
        <v>50</v>
      </c>
      <c r="C8" s="89" t="s">
        <v>448</v>
      </c>
      <c r="D8" s="90">
        <v>6.03</v>
      </c>
      <c r="E8" s="90">
        <v>3.67</v>
      </c>
      <c r="F8" s="90">
        <v>14.84</v>
      </c>
      <c r="G8" s="125">
        <v>117</v>
      </c>
      <c r="HR8" s="12"/>
      <c r="HS8" s="6">
        <f>[1]основа!AM12</f>
        <v>42551</v>
      </c>
    </row>
    <row r="9" spans="1:227" ht="15" customHeight="1" x14ac:dyDescent="0.2">
      <c r="A9" s="18" t="s">
        <v>11</v>
      </c>
      <c r="B9" s="26"/>
      <c r="C9" s="27"/>
      <c r="D9" s="28">
        <f>D6+D7+D8</f>
        <v>19.100000000000001</v>
      </c>
      <c r="E9" s="28">
        <f t="shared" ref="E9:G9" si="0">E6+E7+E8</f>
        <v>22.83</v>
      </c>
      <c r="F9" s="28">
        <f t="shared" si="0"/>
        <v>62.78</v>
      </c>
      <c r="G9" s="28">
        <f t="shared" si="0"/>
        <v>534.20000000000005</v>
      </c>
      <c r="HR9" s="12"/>
      <c r="HS9" s="6">
        <f>[1]основа!AM15</f>
        <v>42551</v>
      </c>
    </row>
    <row r="10" spans="1:227" ht="15" customHeight="1" x14ac:dyDescent="0.2">
      <c r="A10" s="18"/>
      <c r="B10" s="26"/>
      <c r="C10" s="27"/>
      <c r="D10" s="28"/>
      <c r="E10" s="28"/>
      <c r="F10" s="28"/>
      <c r="G10" s="28"/>
      <c r="HR10" s="12"/>
      <c r="HS10" s="6">
        <f>[1]основа!AM22</f>
        <v>42551</v>
      </c>
    </row>
    <row r="11" spans="1:227" ht="15" customHeight="1" x14ac:dyDescent="0.2">
      <c r="A11" s="18" t="s">
        <v>14</v>
      </c>
      <c r="B11" s="26"/>
      <c r="C11" s="27"/>
      <c r="D11" s="30"/>
      <c r="E11" s="30"/>
      <c r="F11" s="30"/>
      <c r="G11" s="30"/>
      <c r="HR11" s="12"/>
      <c r="HS11" s="6">
        <f>[1]основа!AM23</f>
        <v>42551</v>
      </c>
    </row>
    <row r="12" spans="1:227" ht="19.5" customHeight="1" x14ac:dyDescent="0.2">
      <c r="A12" s="112" t="s">
        <v>316</v>
      </c>
      <c r="B12" s="167">
        <v>100</v>
      </c>
      <c r="C12" s="115" t="s">
        <v>375</v>
      </c>
      <c r="D12" s="116">
        <v>0.6</v>
      </c>
      <c r="E12" s="116">
        <v>4.96</v>
      </c>
      <c r="F12" s="116">
        <v>1.84</v>
      </c>
      <c r="G12" s="130">
        <v>53.28</v>
      </c>
      <c r="HR12" s="12"/>
      <c r="HS12" s="6">
        <f>[1]основа!AM24</f>
        <v>42551</v>
      </c>
    </row>
    <row r="13" spans="1:227" ht="39" customHeight="1" x14ac:dyDescent="0.2">
      <c r="A13" s="112" t="s">
        <v>514</v>
      </c>
      <c r="B13" s="167" t="s">
        <v>525</v>
      </c>
      <c r="C13" s="115" t="s">
        <v>376</v>
      </c>
      <c r="D13" s="116">
        <v>9.2200000000000006</v>
      </c>
      <c r="E13" s="116">
        <v>10.5</v>
      </c>
      <c r="F13" s="116">
        <v>38.5</v>
      </c>
      <c r="G13" s="130">
        <v>285.8</v>
      </c>
      <c r="HR13" s="12"/>
      <c r="HS13" s="6">
        <f>[1]основа!AM25</f>
        <v>42551</v>
      </c>
    </row>
    <row r="14" spans="1:227" ht="26.25" customHeight="1" x14ac:dyDescent="0.2">
      <c r="A14" s="112" t="s">
        <v>515</v>
      </c>
      <c r="B14" s="22" t="s">
        <v>171</v>
      </c>
      <c r="C14" s="89" t="s">
        <v>377</v>
      </c>
      <c r="D14" s="90">
        <v>15.02</v>
      </c>
      <c r="E14" s="90">
        <v>24</v>
      </c>
      <c r="F14" s="90">
        <v>12.73</v>
      </c>
      <c r="G14" s="125">
        <v>330</v>
      </c>
      <c r="H14" s="109"/>
      <c r="HR14" s="12"/>
      <c r="HS14" s="6">
        <f>[1]основа!AM26</f>
        <v>42551</v>
      </c>
    </row>
    <row r="15" spans="1:227" ht="19.5" customHeight="1" x14ac:dyDescent="0.2">
      <c r="A15" s="112" t="s">
        <v>443</v>
      </c>
      <c r="B15" s="22">
        <v>200</v>
      </c>
      <c r="C15" s="124" t="s">
        <v>449</v>
      </c>
      <c r="D15" s="125">
        <v>3.51</v>
      </c>
      <c r="E15" s="125">
        <v>8.6</v>
      </c>
      <c r="F15" s="125">
        <v>20.66</v>
      </c>
      <c r="G15" s="125">
        <v>174.19</v>
      </c>
      <c r="HR15" s="12"/>
      <c r="HS15" s="6">
        <f>[1]основа!AM27</f>
        <v>42551</v>
      </c>
    </row>
    <row r="16" spans="1:227" ht="16.5" customHeight="1" x14ac:dyDescent="0.2">
      <c r="A16" s="88" t="s">
        <v>356</v>
      </c>
      <c r="B16" s="22" t="s">
        <v>153</v>
      </c>
      <c r="C16" s="115" t="s">
        <v>378</v>
      </c>
      <c r="D16" s="116">
        <v>0.7</v>
      </c>
      <c r="E16" s="116">
        <v>0.09</v>
      </c>
      <c r="F16" s="116">
        <v>32</v>
      </c>
      <c r="G16" s="130">
        <v>132.80000000000001</v>
      </c>
      <c r="HR16" s="12"/>
      <c r="HS16" s="6">
        <f>[1]основа!AM28</f>
        <v>42551</v>
      </c>
    </row>
    <row r="17" spans="1:227" ht="15" customHeight="1" x14ac:dyDescent="0.2">
      <c r="A17" s="88" t="s">
        <v>72</v>
      </c>
      <c r="B17" s="107">
        <v>60</v>
      </c>
      <c r="C17" s="115"/>
      <c r="D17" s="90">
        <v>3.66</v>
      </c>
      <c r="E17" s="90">
        <v>0.72</v>
      </c>
      <c r="F17" s="90">
        <v>23.94</v>
      </c>
      <c r="G17" s="125">
        <v>116.88</v>
      </c>
      <c r="HR17" s="12"/>
      <c r="HS17" s="6">
        <f>[1]основа!AM29</f>
        <v>42551</v>
      </c>
    </row>
    <row r="18" spans="1:227" ht="15" customHeight="1" x14ac:dyDescent="0.2">
      <c r="A18" s="88" t="s">
        <v>73</v>
      </c>
      <c r="B18" s="22">
        <v>70</v>
      </c>
      <c r="C18" s="89"/>
      <c r="D18" s="90">
        <v>5.32</v>
      </c>
      <c r="E18" s="90">
        <v>0.56000000000000005</v>
      </c>
      <c r="F18" s="90">
        <v>34.44</v>
      </c>
      <c r="G18" s="125">
        <v>164.1</v>
      </c>
      <c r="HR18" s="12"/>
      <c r="HS18" s="6"/>
    </row>
    <row r="19" spans="1:227" ht="15" customHeight="1" x14ac:dyDescent="0.2">
      <c r="A19" s="18" t="s">
        <v>15</v>
      </c>
      <c r="B19" s="26"/>
      <c r="C19" s="27"/>
      <c r="D19" s="28">
        <f>D12+D13+D14+D15+D16+D17+D18</f>
        <v>38.03</v>
      </c>
      <c r="E19" s="28">
        <f t="shared" ref="E19:G19" si="1">E12+E13+E14+E15+E16+E17+E18</f>
        <v>49.430000000000007</v>
      </c>
      <c r="F19" s="28">
        <f t="shared" si="1"/>
        <v>164.11</v>
      </c>
      <c r="G19" s="28">
        <f t="shared" si="1"/>
        <v>1257.0499999999997</v>
      </c>
      <c r="HR19" s="12"/>
      <c r="HS19" s="6">
        <f>[1]основа!AM32</f>
        <v>42551</v>
      </c>
    </row>
    <row r="20" spans="1:227" ht="15" customHeight="1" x14ac:dyDescent="0.2">
      <c r="A20" s="18"/>
      <c r="B20" s="26"/>
      <c r="C20" s="27"/>
      <c r="D20" s="28"/>
      <c r="E20" s="28"/>
      <c r="F20" s="28"/>
      <c r="G20" s="28"/>
      <c r="HR20" s="12"/>
      <c r="HS20" s="6">
        <f>[1]основа!AM33</f>
        <v>42551</v>
      </c>
    </row>
    <row r="21" spans="1:227" ht="15" customHeight="1" x14ac:dyDescent="0.2">
      <c r="A21" s="18" t="s">
        <v>16</v>
      </c>
      <c r="B21" s="26"/>
      <c r="C21" s="27"/>
      <c r="D21" s="30"/>
      <c r="E21" s="30"/>
      <c r="F21" s="30"/>
      <c r="G21" s="30"/>
      <c r="HR21" s="12"/>
      <c r="HS21" s="6">
        <f>[1]основа!AM34</f>
        <v>42551</v>
      </c>
    </row>
    <row r="22" spans="1:227" ht="28.5" customHeight="1" x14ac:dyDescent="0.2">
      <c r="A22" s="112" t="s">
        <v>432</v>
      </c>
      <c r="B22" s="22" t="s">
        <v>358</v>
      </c>
      <c r="C22" s="115" t="s">
        <v>450</v>
      </c>
      <c r="D22" s="116">
        <v>35.89</v>
      </c>
      <c r="E22" s="116">
        <v>13.36</v>
      </c>
      <c r="F22" s="116">
        <v>51.04</v>
      </c>
      <c r="G22" s="130">
        <v>467.89</v>
      </c>
      <c r="HR22" s="12"/>
      <c r="HS22" s="6"/>
    </row>
    <row r="23" spans="1:227" ht="15" customHeight="1" x14ac:dyDescent="0.2">
      <c r="A23" s="88" t="s">
        <v>168</v>
      </c>
      <c r="B23" s="22" t="s">
        <v>153</v>
      </c>
      <c r="C23" s="89" t="s">
        <v>371</v>
      </c>
      <c r="D23" s="90">
        <v>1</v>
      </c>
      <c r="E23" s="90"/>
      <c r="F23" s="90">
        <v>20.2</v>
      </c>
      <c r="G23" s="125">
        <v>84.8</v>
      </c>
      <c r="H23" s="194"/>
      <c r="I23" s="194"/>
      <c r="HR23" s="12"/>
      <c r="HS23" s="6">
        <f>[1]основа!AM36</f>
        <v>42551</v>
      </c>
    </row>
    <row r="24" spans="1:227" ht="15" customHeight="1" x14ac:dyDescent="0.2">
      <c r="A24" s="88" t="s">
        <v>423</v>
      </c>
      <c r="B24" s="22">
        <v>230</v>
      </c>
      <c r="C24" s="89">
        <v>0</v>
      </c>
      <c r="D24" s="90">
        <v>0.92</v>
      </c>
      <c r="E24" s="90">
        <v>0.69</v>
      </c>
      <c r="F24" s="90">
        <v>23.69</v>
      </c>
      <c r="G24" s="125">
        <v>108.1</v>
      </c>
      <c r="H24" s="109"/>
      <c r="HR24" s="12"/>
      <c r="HS24" s="6">
        <f>[1]основа!AM37</f>
        <v>42551</v>
      </c>
    </row>
    <row r="25" spans="1:227" ht="15" customHeight="1" x14ac:dyDescent="0.2">
      <c r="A25" s="18" t="s">
        <v>17</v>
      </c>
      <c r="B25" s="26"/>
      <c r="C25" s="27"/>
      <c r="D25" s="28">
        <f>D22+D23+D24</f>
        <v>37.81</v>
      </c>
      <c r="E25" s="28">
        <f t="shared" ref="E25:G25" si="2">E22+E23+E24</f>
        <v>14.049999999999999</v>
      </c>
      <c r="F25" s="28">
        <f t="shared" si="2"/>
        <v>94.929999999999993</v>
      </c>
      <c r="G25" s="28">
        <f t="shared" si="2"/>
        <v>660.79</v>
      </c>
      <c r="HR25" s="12"/>
      <c r="HS25" s="6">
        <f>[1]основа!AM40</f>
        <v>42551</v>
      </c>
    </row>
    <row r="26" spans="1:227" ht="15" customHeight="1" x14ac:dyDescent="0.2">
      <c r="A26" s="18"/>
      <c r="B26" s="26"/>
      <c r="C26" s="27"/>
      <c r="D26" s="28"/>
      <c r="E26" s="28"/>
      <c r="F26" s="28"/>
      <c r="G26" s="28"/>
      <c r="HR26" s="12"/>
      <c r="HS26" s="6">
        <f>[1]основа!AM41</f>
        <v>42551</v>
      </c>
    </row>
    <row r="27" spans="1:227" ht="15" customHeight="1" x14ac:dyDescent="0.2">
      <c r="A27" s="18" t="s">
        <v>18</v>
      </c>
      <c r="B27" s="26"/>
      <c r="C27" s="27"/>
      <c r="D27" s="30"/>
      <c r="E27" s="30"/>
      <c r="F27" s="30"/>
      <c r="G27" s="30"/>
      <c r="HR27" s="12"/>
      <c r="HS27" s="6">
        <f>[1]основа!AM42</f>
        <v>42551</v>
      </c>
    </row>
    <row r="28" spans="1:227" ht="15" customHeight="1" x14ac:dyDescent="0.2">
      <c r="A28" s="112" t="s">
        <v>405</v>
      </c>
      <c r="B28" s="167">
        <v>100</v>
      </c>
      <c r="C28" s="89" t="s">
        <v>406</v>
      </c>
      <c r="D28" s="90">
        <v>0.66</v>
      </c>
      <c r="E28" s="90">
        <v>1.62</v>
      </c>
      <c r="F28" s="90">
        <v>3.2</v>
      </c>
      <c r="G28" s="125">
        <v>30.2</v>
      </c>
      <c r="HR28" s="12"/>
      <c r="HS28" s="6">
        <f>[1]основа!AM43</f>
        <v>42551</v>
      </c>
    </row>
    <row r="29" spans="1:227" ht="23.25" customHeight="1" x14ac:dyDescent="0.2">
      <c r="A29" s="133" t="s">
        <v>420</v>
      </c>
      <c r="B29" s="126" t="s">
        <v>425</v>
      </c>
      <c r="C29" s="127" t="s">
        <v>400</v>
      </c>
      <c r="D29" s="130">
        <v>27.02</v>
      </c>
      <c r="E29" s="130">
        <v>13.42</v>
      </c>
      <c r="F29" s="130">
        <v>54.68</v>
      </c>
      <c r="G29" s="130">
        <v>448</v>
      </c>
      <c r="HR29" s="12"/>
      <c r="HS29" s="6">
        <f>[1]основа!AM44</f>
        <v>42551</v>
      </c>
    </row>
    <row r="30" spans="1:227" ht="15" customHeight="1" x14ac:dyDescent="0.2">
      <c r="A30" s="88" t="s">
        <v>318</v>
      </c>
      <c r="B30" s="22" t="s">
        <v>333</v>
      </c>
      <c r="C30" s="89" t="s">
        <v>379</v>
      </c>
      <c r="D30" s="90">
        <v>0.13</v>
      </c>
      <c r="E30" s="90">
        <v>0.02</v>
      </c>
      <c r="F30" s="90">
        <v>15.2</v>
      </c>
      <c r="G30" s="125">
        <v>62</v>
      </c>
      <c r="HR30" s="12"/>
      <c r="HS30" s="6">
        <f>[1]основа!AM46</f>
        <v>42551</v>
      </c>
    </row>
    <row r="31" spans="1:227" ht="15" customHeight="1" x14ac:dyDescent="0.2">
      <c r="A31" s="88" t="s">
        <v>73</v>
      </c>
      <c r="B31" s="22">
        <v>75</v>
      </c>
      <c r="C31" s="89"/>
      <c r="D31" s="90">
        <v>5.7</v>
      </c>
      <c r="E31" s="90">
        <v>0.6</v>
      </c>
      <c r="F31" s="90">
        <v>36.9</v>
      </c>
      <c r="G31" s="125">
        <v>175.8</v>
      </c>
      <c r="HR31" s="12"/>
      <c r="HS31" s="6">
        <f>[1]основа!AM47</f>
        <v>42551</v>
      </c>
    </row>
    <row r="32" spans="1:227" ht="15" customHeight="1" x14ac:dyDescent="0.2">
      <c r="A32" s="88" t="s">
        <v>72</v>
      </c>
      <c r="B32" s="107">
        <v>70</v>
      </c>
      <c r="C32" s="115"/>
      <c r="D32" s="90">
        <v>4.2699999999999996</v>
      </c>
      <c r="E32" s="90">
        <v>0.84</v>
      </c>
      <c r="F32" s="90">
        <v>27.93</v>
      </c>
      <c r="G32" s="125">
        <v>136.36000000000001</v>
      </c>
      <c r="HR32" s="12"/>
      <c r="HS32" s="6"/>
    </row>
    <row r="33" spans="1:227" ht="15" customHeight="1" x14ac:dyDescent="0.2">
      <c r="A33" s="18" t="s">
        <v>19</v>
      </c>
      <c r="B33" s="26"/>
      <c r="C33" s="27"/>
      <c r="D33" s="28">
        <f>D28+D29+D30+D31+D32</f>
        <v>37.78</v>
      </c>
      <c r="E33" s="28">
        <f t="shared" ref="E33:G33" si="3">E28+E29+E30+E31+E32</f>
        <v>16.5</v>
      </c>
      <c r="F33" s="28">
        <f t="shared" si="3"/>
        <v>137.91</v>
      </c>
      <c r="G33" s="28">
        <f t="shared" si="3"/>
        <v>852.36</v>
      </c>
      <c r="HR33" s="12"/>
      <c r="HS33" s="6">
        <f>[1]основа!AM50</f>
        <v>42551</v>
      </c>
    </row>
    <row r="34" spans="1:227" ht="15" customHeight="1" x14ac:dyDescent="0.2">
      <c r="A34" s="18"/>
      <c r="B34" s="26"/>
      <c r="C34" s="27"/>
      <c r="D34" s="30"/>
      <c r="E34" s="28"/>
      <c r="F34" s="30"/>
      <c r="G34" s="30"/>
      <c r="HR34" s="12"/>
      <c r="HS34" s="6">
        <f>[1]основа!AM51</f>
        <v>42551</v>
      </c>
    </row>
    <row r="35" spans="1:227" ht="15" customHeight="1" x14ac:dyDescent="0.2">
      <c r="A35" s="18" t="s">
        <v>20</v>
      </c>
      <c r="B35" s="26"/>
      <c r="C35" s="27"/>
      <c r="D35" s="30"/>
      <c r="E35" s="30"/>
      <c r="F35" s="30"/>
      <c r="G35" s="30"/>
      <c r="HR35" s="12"/>
      <c r="HS35" s="6">
        <f>[1]основа!AM52</f>
        <v>42551</v>
      </c>
    </row>
    <row r="36" spans="1:227" ht="15" customHeight="1" x14ac:dyDescent="0.2">
      <c r="A36" s="88" t="s">
        <v>361</v>
      </c>
      <c r="B36" s="22">
        <v>90</v>
      </c>
      <c r="C36" s="115"/>
      <c r="D36" s="116">
        <v>5.56</v>
      </c>
      <c r="E36" s="116">
        <v>6.61</v>
      </c>
      <c r="F36" s="116">
        <v>39</v>
      </c>
      <c r="G36" s="130">
        <v>238.4</v>
      </c>
      <c r="HR36" s="12"/>
      <c r="HS36" s="6">
        <f>[1]основа!AM53</f>
        <v>42551</v>
      </c>
    </row>
    <row r="37" spans="1:227" ht="15" customHeight="1" x14ac:dyDescent="0.2">
      <c r="A37" s="88" t="s">
        <v>351</v>
      </c>
      <c r="B37" s="22">
        <v>200</v>
      </c>
      <c r="C37" s="89" t="s">
        <v>373</v>
      </c>
      <c r="D37" s="90">
        <v>5.8</v>
      </c>
      <c r="E37" s="90">
        <v>5</v>
      </c>
      <c r="F37" s="90">
        <v>8</v>
      </c>
      <c r="G37" s="125">
        <v>100</v>
      </c>
      <c r="HR37" s="12"/>
      <c r="HS37" s="6">
        <f>[1]основа!AM54</f>
        <v>42551</v>
      </c>
    </row>
    <row r="38" spans="1:227" ht="15" customHeight="1" x14ac:dyDescent="0.2">
      <c r="A38" s="18" t="s">
        <v>21</v>
      </c>
      <c r="B38" s="26"/>
      <c r="C38" s="27"/>
      <c r="D38" s="28">
        <f>D36+D37</f>
        <v>11.36</v>
      </c>
      <c r="E38" s="28">
        <f t="shared" ref="E38:G38" si="4">E36+E37</f>
        <v>11.61</v>
      </c>
      <c r="F38" s="28">
        <f t="shared" si="4"/>
        <v>47</v>
      </c>
      <c r="G38" s="28">
        <f t="shared" si="4"/>
        <v>338.4</v>
      </c>
      <c r="HR38" s="12"/>
      <c r="HS38" s="6">
        <f>[1]основа!AM56</f>
        <v>42551</v>
      </c>
    </row>
    <row r="39" spans="1:227" ht="15" customHeight="1" x14ac:dyDescent="0.2">
      <c r="A39" s="18"/>
      <c r="B39" s="26"/>
      <c r="C39" s="27"/>
      <c r="D39" s="19"/>
      <c r="E39" s="19"/>
      <c r="F39" s="19"/>
      <c r="G39" s="19"/>
      <c r="HR39" s="12"/>
      <c r="HS39" s="6">
        <f>[1]основа!AM57</f>
        <v>42551</v>
      </c>
    </row>
    <row r="40" spans="1:227" ht="15" customHeight="1" x14ac:dyDescent="0.2">
      <c r="A40" s="18" t="s">
        <v>22</v>
      </c>
      <c r="B40" s="26"/>
      <c r="C40" s="27"/>
      <c r="D40" s="28">
        <f>D9+D19+D25+D33+D38</f>
        <v>144.07999999999998</v>
      </c>
      <c r="E40" s="28">
        <f t="shared" ref="E40:G40" si="5">E9+E19+E25+E33+E38</f>
        <v>114.42</v>
      </c>
      <c r="F40" s="28">
        <f t="shared" si="5"/>
        <v>506.73</v>
      </c>
      <c r="G40" s="28">
        <f t="shared" si="5"/>
        <v>3642.8</v>
      </c>
      <c r="HR40" s="12"/>
      <c r="HS40" s="6">
        <f>[1]основа!AM58</f>
        <v>42551</v>
      </c>
    </row>
    <row r="41" spans="1:227" ht="15" customHeight="1" x14ac:dyDescent="0.2">
      <c r="A41" s="33"/>
      <c r="B41" s="26"/>
      <c r="C41" s="27"/>
      <c r="D41" s="34"/>
      <c r="E41" s="34"/>
      <c r="F41" s="34"/>
      <c r="G41" s="34"/>
      <c r="HR41" s="12"/>
      <c r="HS41" s="6">
        <f>[1]основа!AM59</f>
        <v>42551</v>
      </c>
    </row>
    <row r="42" spans="1:227" ht="14.25" customHeight="1" x14ac:dyDescent="0.2">
      <c r="HR42" s="12"/>
      <c r="HS42" s="6">
        <f>[1]основа!AM60</f>
        <v>42551</v>
      </c>
    </row>
    <row r="43" spans="1:227" ht="18.75" x14ac:dyDescent="0.3">
      <c r="A43" s="35"/>
      <c r="E43" s="110"/>
      <c r="F43" s="186"/>
      <c r="G43" s="187"/>
      <c r="HR43" s="12"/>
      <c r="HS43" s="6">
        <f>[1]основа!AM70</f>
        <v>42551</v>
      </c>
    </row>
    <row r="44" spans="1:227" ht="18.75" x14ac:dyDescent="0.3">
      <c r="A44" s="35"/>
      <c r="HR44" s="12"/>
      <c r="HS44" s="6">
        <f>[1]основа!AM71</f>
        <v>42551</v>
      </c>
    </row>
    <row r="45" spans="1:227" ht="18.75" x14ac:dyDescent="0.3">
      <c r="A45" s="35"/>
      <c r="E45" s="110"/>
      <c r="F45" s="111"/>
      <c r="HR45" s="12"/>
      <c r="HS45" s="6">
        <f>[1]основа!AM72</f>
        <v>42551</v>
      </c>
    </row>
    <row r="46" spans="1:227" x14ac:dyDescent="0.2">
      <c r="HR46" s="12"/>
      <c r="HS46" s="6">
        <f>[1]основа!AM73</f>
        <v>42551</v>
      </c>
    </row>
    <row r="47" spans="1:227" x14ac:dyDescent="0.2">
      <c r="HR47" s="12"/>
      <c r="HS47" s="6">
        <f>[1]основа!AM74</f>
        <v>42551</v>
      </c>
    </row>
    <row r="48" spans="1:227" ht="18.75" x14ac:dyDescent="0.3">
      <c r="A48" s="35"/>
      <c r="HR48" s="12"/>
      <c r="HS48" s="6">
        <f>[1]основа!AM75</f>
        <v>42551</v>
      </c>
    </row>
    <row r="49" spans="226:227" x14ac:dyDescent="0.2">
      <c r="HR49" s="12"/>
      <c r="HS49" s="6">
        <f>[1]основа!AM76</f>
        <v>42551</v>
      </c>
    </row>
    <row r="50" spans="226:227" x14ac:dyDescent="0.2">
      <c r="HR50" s="12"/>
      <c r="HS50" s="6">
        <f>[1]основа!AM77</f>
        <v>42551</v>
      </c>
    </row>
    <row r="51" spans="226:227" x14ac:dyDescent="0.2">
      <c r="HR51" s="12"/>
      <c r="HS51" s="6">
        <f>[1]основа!AM78</f>
        <v>42551</v>
      </c>
    </row>
    <row r="52" spans="226:227" x14ac:dyDescent="0.2">
      <c r="HR52" s="12"/>
      <c r="HS52" s="6">
        <f>[1]основа!AM79</f>
        <v>42551</v>
      </c>
    </row>
    <row r="53" spans="226:227" x14ac:dyDescent="0.2">
      <c r="HR53" s="12"/>
      <c r="HS53" s="6">
        <f>[1]основа!AM80</f>
        <v>42551</v>
      </c>
    </row>
    <row r="54" spans="226:227" x14ac:dyDescent="0.2">
      <c r="HR54" s="12"/>
      <c r="HS54" s="6">
        <f>[1]основа!AM81</f>
        <v>42551</v>
      </c>
    </row>
    <row r="55" spans="226:227" x14ac:dyDescent="0.2">
      <c r="HR55" s="12"/>
      <c r="HS55" s="6">
        <f>[1]основа!AM82</f>
        <v>42551</v>
      </c>
    </row>
    <row r="56" spans="226:227" x14ac:dyDescent="0.2">
      <c r="HR56" s="12"/>
      <c r="HS56" s="6">
        <f>[1]основа!AM83</f>
        <v>42551</v>
      </c>
    </row>
    <row r="57" spans="226:227" x14ac:dyDescent="0.2">
      <c r="HR57" s="12"/>
      <c r="HS57" s="6">
        <f>[1]основа!AM84</f>
        <v>42551</v>
      </c>
    </row>
    <row r="58" spans="226:227" x14ac:dyDescent="0.2">
      <c r="HR58" s="12"/>
      <c r="HS58" s="6">
        <f>[1]основа!AM85</f>
        <v>42551</v>
      </c>
    </row>
    <row r="59" spans="226:227" x14ac:dyDescent="0.2">
      <c r="HR59" s="12"/>
      <c r="HS59" s="6">
        <f>[1]основа!AM86</f>
        <v>42551</v>
      </c>
    </row>
    <row r="60" spans="226:227" x14ac:dyDescent="0.2">
      <c r="HR60" s="12"/>
      <c r="HS60" s="6">
        <f>[1]основа!AM87</f>
        <v>42551</v>
      </c>
    </row>
    <row r="61" spans="226:227" x14ac:dyDescent="0.2">
      <c r="HR61" s="12"/>
      <c r="HS61" s="6">
        <f>[1]основа!AM88</f>
        <v>42551</v>
      </c>
    </row>
    <row r="62" spans="226:227" x14ac:dyDescent="0.2">
      <c r="HR62" s="12"/>
      <c r="HS62" s="6">
        <f>[1]основа!AM89</f>
        <v>42551</v>
      </c>
    </row>
    <row r="63" spans="226:227" x14ac:dyDescent="0.2">
      <c r="HR63" s="12"/>
      <c r="HS63" s="6">
        <f>[1]основа!AM90</f>
        <v>42551</v>
      </c>
    </row>
    <row r="64" spans="226:227" x14ac:dyDescent="0.2">
      <c r="HR64" s="12"/>
      <c r="HS64" s="6">
        <f>[1]основа!AM91</f>
        <v>42551</v>
      </c>
    </row>
    <row r="65" spans="226:227" x14ac:dyDescent="0.2">
      <c r="HR65" s="12"/>
      <c r="HS65" s="6">
        <f>[1]основа!AM92</f>
        <v>42551</v>
      </c>
    </row>
    <row r="66" spans="226:227" x14ac:dyDescent="0.2">
      <c r="HR66" s="12"/>
      <c r="HS66" s="6">
        <f>[1]основа!AM93</f>
        <v>42551</v>
      </c>
    </row>
    <row r="67" spans="226:227" x14ac:dyDescent="0.2">
      <c r="HR67" s="12"/>
      <c r="HS67" s="6">
        <f>[1]основа!AM94</f>
        <v>42551</v>
      </c>
    </row>
    <row r="68" spans="226:227" x14ac:dyDescent="0.2">
      <c r="HR68" s="12"/>
      <c r="HS68" s="6">
        <f>[1]основа!AM95</f>
        <v>42551</v>
      </c>
    </row>
    <row r="69" spans="226:227" x14ac:dyDescent="0.2">
      <c r="HR69" s="12"/>
      <c r="HS69" s="6">
        <f>[1]основа!AM96</f>
        <v>42551</v>
      </c>
    </row>
    <row r="70" spans="226:227" x14ac:dyDescent="0.2">
      <c r="HR70" s="12"/>
      <c r="HS70" s="6">
        <f>[1]основа!AM97</f>
        <v>42551</v>
      </c>
    </row>
    <row r="71" spans="226:227" x14ac:dyDescent="0.2">
      <c r="HR71" s="12"/>
      <c r="HS71" s="6">
        <f>[1]основа!AM98</f>
        <v>42551</v>
      </c>
    </row>
    <row r="72" spans="226:227" x14ac:dyDescent="0.2">
      <c r="HR72" s="12"/>
      <c r="HS72" s="6">
        <f>[1]основа!AM99</f>
        <v>42551</v>
      </c>
    </row>
    <row r="73" spans="226:227" x14ac:dyDescent="0.2">
      <c r="HR73" s="12"/>
      <c r="HS73" s="6">
        <f>[1]основа!AM100</f>
        <v>42551</v>
      </c>
    </row>
    <row r="74" spans="226:227" x14ac:dyDescent="0.2">
      <c r="HR74" s="12"/>
      <c r="HS74" s="6">
        <f>[1]основа!AM101</f>
        <v>42551</v>
      </c>
    </row>
    <row r="75" spans="226:227" x14ac:dyDescent="0.2">
      <c r="HR75" s="12"/>
      <c r="HS75" s="6">
        <f>[1]основа!AM102</f>
        <v>42551</v>
      </c>
    </row>
    <row r="76" spans="226:227" x14ac:dyDescent="0.2">
      <c r="HR76" s="12"/>
      <c r="HS76" s="6">
        <f>[1]основа!AM103</f>
        <v>42551</v>
      </c>
    </row>
    <row r="77" spans="226:227" x14ac:dyDescent="0.2">
      <c r="HR77" s="12"/>
      <c r="HS77" s="6">
        <f>[1]основа!AM104</f>
        <v>42551</v>
      </c>
    </row>
    <row r="78" spans="226:227" x14ac:dyDescent="0.2">
      <c r="HR78" s="12"/>
      <c r="HS78" s="6">
        <f>[1]основа!AM105</f>
        <v>42551</v>
      </c>
    </row>
    <row r="79" spans="226:227" x14ac:dyDescent="0.2">
      <c r="HR79" s="12"/>
      <c r="HS79" s="6">
        <f>[1]основа!AM106</f>
        <v>42551</v>
      </c>
    </row>
    <row r="80" spans="226:227" x14ac:dyDescent="0.2">
      <c r="HR80" s="12"/>
      <c r="HS80" s="6">
        <f>[1]основа!AM107</f>
        <v>42551</v>
      </c>
    </row>
    <row r="81" spans="226:227" x14ac:dyDescent="0.2">
      <c r="HR81" s="12"/>
      <c r="HS81" s="6">
        <f>[1]основа!AM108</f>
        <v>42551</v>
      </c>
    </row>
    <row r="82" spans="226:227" x14ac:dyDescent="0.2">
      <c r="HR82" s="12"/>
      <c r="HS82" s="6">
        <f>[1]основа!AM109</f>
        <v>42551</v>
      </c>
    </row>
    <row r="83" spans="226:227" x14ac:dyDescent="0.2">
      <c r="HR83" s="12"/>
      <c r="HS83" s="6">
        <f>[1]основа!AM110</f>
        <v>42551</v>
      </c>
    </row>
    <row r="84" spans="226:227" x14ac:dyDescent="0.2">
      <c r="HR84" s="12"/>
      <c r="HS84" s="6">
        <f>[1]основа!AM111</f>
        <v>42551</v>
      </c>
    </row>
    <row r="85" spans="226:227" x14ac:dyDescent="0.2">
      <c r="HR85" s="12"/>
      <c r="HS85" s="6">
        <f>[1]основа!AM112</f>
        <v>42551</v>
      </c>
    </row>
    <row r="86" spans="226:227" x14ac:dyDescent="0.2">
      <c r="HR86" s="12"/>
      <c r="HS86" s="6">
        <f>[1]основа!AM113</f>
        <v>42551</v>
      </c>
    </row>
    <row r="87" spans="226:227" x14ac:dyDescent="0.2">
      <c r="HR87" s="12"/>
      <c r="HS87" s="6">
        <f>[1]основа!AM114</f>
        <v>42551</v>
      </c>
    </row>
    <row r="88" spans="226:227" x14ac:dyDescent="0.2">
      <c r="HR88" s="12"/>
      <c r="HS88" s="6">
        <f>[1]основа!AM115</f>
        <v>42551</v>
      </c>
    </row>
    <row r="89" spans="226:227" x14ac:dyDescent="0.2">
      <c r="HR89" s="12"/>
      <c r="HS89" s="6">
        <f>[1]основа!AM116</f>
        <v>42551</v>
      </c>
    </row>
    <row r="90" spans="226:227" x14ac:dyDescent="0.2">
      <c r="HR90" s="12"/>
      <c r="HS90" s="6">
        <f>[1]основа!AM117</f>
        <v>42551</v>
      </c>
    </row>
    <row r="91" spans="226:227" x14ac:dyDescent="0.2">
      <c r="HR91" s="12"/>
      <c r="HS91" s="6">
        <f>[1]основа!AM118</f>
        <v>42551</v>
      </c>
    </row>
    <row r="92" spans="226:227" x14ac:dyDescent="0.2">
      <c r="HR92" s="12"/>
      <c r="HS92" s="6">
        <f>[1]основа!AM119</f>
        <v>42551</v>
      </c>
    </row>
    <row r="93" spans="226:227" x14ac:dyDescent="0.2">
      <c r="HR93" s="12"/>
      <c r="HS93" s="6">
        <f>[1]основа!AM120</f>
        <v>42551</v>
      </c>
    </row>
    <row r="94" spans="226:227" x14ac:dyDescent="0.2">
      <c r="HR94" s="12"/>
      <c r="HS94" s="6">
        <f>[1]основа!AM121</f>
        <v>42551</v>
      </c>
    </row>
    <row r="95" spans="226:227" x14ac:dyDescent="0.2">
      <c r="HR95" s="12"/>
      <c r="HS95" s="6">
        <f>[1]основа!AM122</f>
        <v>42551</v>
      </c>
    </row>
    <row r="96" spans="226:227" x14ac:dyDescent="0.2">
      <c r="HR96" s="12"/>
      <c r="HS96" s="6">
        <f>[1]основа!AM123</f>
        <v>42551</v>
      </c>
    </row>
    <row r="97" spans="226:227" x14ac:dyDescent="0.2">
      <c r="HR97" s="12"/>
      <c r="HS97" s="6">
        <f>[1]основа!AM124</f>
        <v>42551</v>
      </c>
    </row>
    <row r="98" spans="226:227" x14ac:dyDescent="0.2">
      <c r="HR98" s="12"/>
      <c r="HS98" s="6">
        <f>[1]основа!AM125</f>
        <v>42551</v>
      </c>
    </row>
    <row r="99" spans="226:227" x14ac:dyDescent="0.2">
      <c r="HR99" s="12"/>
      <c r="HS99" s="6">
        <f>[1]основа!AM126</f>
        <v>42551</v>
      </c>
    </row>
    <row r="100" spans="226:227" x14ac:dyDescent="0.2">
      <c r="HR100" s="12"/>
      <c r="HS100" s="6">
        <f>[1]основа!AM127</f>
        <v>42551</v>
      </c>
    </row>
    <row r="101" spans="226:227" x14ac:dyDescent="0.2">
      <c r="HR101" s="12"/>
      <c r="HS101" s="6">
        <f>[1]основа!AM128</f>
        <v>42551</v>
      </c>
    </row>
    <row r="102" spans="226:227" x14ac:dyDescent="0.2">
      <c r="HR102" s="12"/>
      <c r="HS102" s="6">
        <f>[1]основа!AM129</f>
        <v>42551</v>
      </c>
    </row>
    <row r="103" spans="226:227" x14ac:dyDescent="0.2">
      <c r="HR103" s="12"/>
      <c r="HS103" s="6">
        <f>[1]основа!AM130</f>
        <v>42551</v>
      </c>
    </row>
    <row r="104" spans="226:227" x14ac:dyDescent="0.2">
      <c r="HR104" s="12"/>
      <c r="HS104" s="6">
        <f>[1]основа!AM131</f>
        <v>42551</v>
      </c>
    </row>
    <row r="105" spans="226:227" x14ac:dyDescent="0.2">
      <c r="HR105" s="12"/>
      <c r="HS105" s="6">
        <f>[1]основа!AM132</f>
        <v>42551</v>
      </c>
    </row>
    <row r="106" spans="226:227" x14ac:dyDescent="0.2">
      <c r="HR106" s="12"/>
      <c r="HS106" s="6">
        <f>[1]основа!AM133</f>
        <v>42551</v>
      </c>
    </row>
    <row r="107" spans="226:227" x14ac:dyDescent="0.2">
      <c r="HR107" s="12"/>
      <c r="HS107" s="6">
        <f>[1]основа!AM134</f>
        <v>42551</v>
      </c>
    </row>
    <row r="108" spans="226:227" x14ac:dyDescent="0.2">
      <c r="HR108" s="12"/>
      <c r="HS108" s="6">
        <f>[1]основа!AM135</f>
        <v>42551</v>
      </c>
    </row>
    <row r="109" spans="226:227" x14ac:dyDescent="0.2">
      <c r="HR109" s="12"/>
      <c r="HS109" s="6">
        <f>[1]основа!AM136</f>
        <v>42551</v>
      </c>
    </row>
    <row r="110" spans="226:227" x14ac:dyDescent="0.2">
      <c r="HR110" s="12"/>
      <c r="HS110" s="6">
        <f>[1]основа!AM137</f>
        <v>42551</v>
      </c>
    </row>
    <row r="111" spans="226:227" x14ac:dyDescent="0.2">
      <c r="HR111" s="12"/>
      <c r="HS111" s="6">
        <f>[1]основа!AM138</f>
        <v>42551</v>
      </c>
    </row>
    <row r="112" spans="226:227" x14ac:dyDescent="0.2">
      <c r="HR112" s="12"/>
      <c r="HS112" s="6">
        <f>[1]основа!AM139</f>
        <v>42551</v>
      </c>
    </row>
    <row r="113" spans="226:227" x14ac:dyDescent="0.2">
      <c r="HR113" s="12"/>
      <c r="HS113" s="6">
        <f>[1]основа!AM140</f>
        <v>42551</v>
      </c>
    </row>
    <row r="114" spans="226:227" x14ac:dyDescent="0.2">
      <c r="HR114" s="12"/>
      <c r="HS114" s="6">
        <f>[1]основа!AM141</f>
        <v>42551</v>
      </c>
    </row>
    <row r="115" spans="226:227" x14ac:dyDescent="0.2">
      <c r="HR115" s="12"/>
      <c r="HS115" s="6">
        <f>[1]основа!AM142</f>
        <v>42551</v>
      </c>
    </row>
    <row r="116" spans="226:227" x14ac:dyDescent="0.2">
      <c r="HR116" s="12"/>
      <c r="HS116" s="6">
        <f>[1]основа!AM143</f>
        <v>42551</v>
      </c>
    </row>
    <row r="117" spans="226:227" x14ac:dyDescent="0.2">
      <c r="HR117" s="12"/>
      <c r="HS117" s="6">
        <f>[1]основа!AM144</f>
        <v>42551</v>
      </c>
    </row>
    <row r="118" spans="226:227" x14ac:dyDescent="0.2">
      <c r="HR118" s="12"/>
      <c r="HS118" s="6">
        <f>[1]основа!AM145</f>
        <v>42551</v>
      </c>
    </row>
    <row r="119" spans="226:227" x14ac:dyDescent="0.2">
      <c r="HR119" s="12"/>
      <c r="HS119" s="6">
        <f>[1]основа!AM146</f>
        <v>42551</v>
      </c>
    </row>
    <row r="120" spans="226:227" x14ac:dyDescent="0.2">
      <c r="HR120" s="12"/>
      <c r="HS120" s="6">
        <f>[1]основа!AM147</f>
        <v>42551</v>
      </c>
    </row>
    <row r="121" spans="226:227" x14ac:dyDescent="0.2">
      <c r="HR121" s="12"/>
      <c r="HS121" s="6">
        <f>[1]основа!AM148</f>
        <v>42551</v>
      </c>
    </row>
    <row r="122" spans="226:227" x14ac:dyDescent="0.2">
      <c r="HR122" s="12"/>
      <c r="HS122" s="6">
        <f>[1]основа!AM149</f>
        <v>42551</v>
      </c>
    </row>
    <row r="123" spans="226:227" x14ac:dyDescent="0.2">
      <c r="HR123" s="12"/>
      <c r="HS123" s="6">
        <f>[1]основа!AM150</f>
        <v>42551</v>
      </c>
    </row>
    <row r="124" spans="226:227" x14ac:dyDescent="0.2">
      <c r="HR124" s="12"/>
      <c r="HS124" s="6">
        <f>[1]основа!AM151</f>
        <v>42551</v>
      </c>
    </row>
    <row r="125" spans="226:227" x14ac:dyDescent="0.2">
      <c r="HR125" s="12"/>
      <c r="HS125" s="6">
        <f>[1]основа!AM152</f>
        <v>42551</v>
      </c>
    </row>
    <row r="126" spans="226:227" x14ac:dyDescent="0.2">
      <c r="HR126" s="12"/>
      <c r="HS126" s="6">
        <f>[1]основа!AM153</f>
        <v>42551</v>
      </c>
    </row>
    <row r="127" spans="226:227" x14ac:dyDescent="0.2">
      <c r="HR127" s="12"/>
      <c r="HS127" s="6">
        <f>[1]основа!AM154</f>
        <v>42551</v>
      </c>
    </row>
    <row r="128" spans="226:227" x14ac:dyDescent="0.2">
      <c r="HR128" s="12"/>
      <c r="HS128" s="6">
        <f>[1]основа!AM155</f>
        <v>42551</v>
      </c>
    </row>
    <row r="129" spans="226:227" x14ac:dyDescent="0.2">
      <c r="HR129" s="12"/>
      <c r="HS129" s="6">
        <f>[1]основа!AM156</f>
        <v>42551</v>
      </c>
    </row>
    <row r="130" spans="226:227" x14ac:dyDescent="0.2">
      <c r="HR130" s="12"/>
      <c r="HS130" s="6">
        <f>[1]основа!AM157</f>
        <v>42551</v>
      </c>
    </row>
    <row r="131" spans="226:227" x14ac:dyDescent="0.2">
      <c r="HR131" s="12"/>
      <c r="HS131" s="6">
        <f>[1]основа!AM158</f>
        <v>42551</v>
      </c>
    </row>
    <row r="132" spans="226:227" x14ac:dyDescent="0.2">
      <c r="HR132" s="12"/>
      <c r="HS132" s="6">
        <f>[1]основа!AM159</f>
        <v>42551</v>
      </c>
    </row>
    <row r="133" spans="226:227" x14ac:dyDescent="0.2">
      <c r="HR133" s="12"/>
      <c r="HS133" s="6">
        <f>[1]основа!AM160</f>
        <v>42551</v>
      </c>
    </row>
    <row r="134" spans="226:227" x14ac:dyDescent="0.2">
      <c r="HR134" s="12"/>
      <c r="HS134" s="6">
        <f>[1]основа!AM161</f>
        <v>42551</v>
      </c>
    </row>
    <row r="135" spans="226:227" x14ac:dyDescent="0.2">
      <c r="HR135" s="12"/>
      <c r="HS135" s="6">
        <f>[1]основа!AM162</f>
        <v>42551</v>
      </c>
    </row>
    <row r="136" spans="226:227" x14ac:dyDescent="0.2">
      <c r="HR136" s="12"/>
      <c r="HS136" s="6">
        <f>[1]основа!AM163</f>
        <v>42551</v>
      </c>
    </row>
    <row r="137" spans="226:227" x14ac:dyDescent="0.2">
      <c r="HR137" s="12"/>
      <c r="HS137" s="6">
        <f>[1]основа!AM164</f>
        <v>42551</v>
      </c>
    </row>
    <row r="138" spans="226:227" x14ac:dyDescent="0.2">
      <c r="HR138" s="12"/>
      <c r="HS138" s="6">
        <f>[1]основа!AM165</f>
        <v>42551</v>
      </c>
    </row>
    <row r="139" spans="226:227" x14ac:dyDescent="0.2">
      <c r="HR139" s="12"/>
      <c r="HS139" s="6">
        <f>[1]основа!AM166</f>
        <v>42551</v>
      </c>
    </row>
    <row r="140" spans="226:227" x14ac:dyDescent="0.2">
      <c r="HR140" s="12"/>
      <c r="HS140" s="6">
        <f>[1]основа!AM167</f>
        <v>42551</v>
      </c>
    </row>
    <row r="141" spans="226:227" x14ac:dyDescent="0.2">
      <c r="HR141" s="12"/>
      <c r="HS141" s="6">
        <f>[1]основа!AM168</f>
        <v>42551</v>
      </c>
    </row>
    <row r="142" spans="226:227" x14ac:dyDescent="0.2">
      <c r="HR142" s="12"/>
      <c r="HS142" s="6">
        <f>[1]основа!AM169</f>
        <v>42551</v>
      </c>
    </row>
    <row r="143" spans="226:227" x14ac:dyDescent="0.2">
      <c r="HR143" s="12"/>
      <c r="HS143" s="6">
        <f>[1]основа!AM170</f>
        <v>42551</v>
      </c>
    </row>
    <row r="144" spans="226:227" x14ac:dyDescent="0.2">
      <c r="HR144" s="12"/>
      <c r="HS144" s="6">
        <f>[1]основа!AM171</f>
        <v>42551</v>
      </c>
    </row>
    <row r="145" spans="226:227" x14ac:dyDescent="0.2">
      <c r="HR145" s="12"/>
      <c r="HS145" s="6">
        <f>[1]основа!AM172</f>
        <v>42551</v>
      </c>
    </row>
    <row r="146" spans="226:227" x14ac:dyDescent="0.2">
      <c r="HR146" s="12"/>
      <c r="HS146" s="6">
        <f>[1]основа!AM173</f>
        <v>42551</v>
      </c>
    </row>
    <row r="147" spans="226:227" x14ac:dyDescent="0.2">
      <c r="HR147" s="12"/>
      <c r="HS147" s="6">
        <f>[1]основа!AM174</f>
        <v>42551</v>
      </c>
    </row>
    <row r="148" spans="226:227" x14ac:dyDescent="0.2">
      <c r="HR148" s="12"/>
      <c r="HS148" s="6">
        <f>[1]основа!AM175</f>
        <v>42551</v>
      </c>
    </row>
    <row r="149" spans="226:227" x14ac:dyDescent="0.2">
      <c r="HR149" s="12"/>
      <c r="HS149" s="6">
        <f>[1]основа!AM176</f>
        <v>42551</v>
      </c>
    </row>
    <row r="150" spans="226:227" x14ac:dyDescent="0.2">
      <c r="HR150" s="12"/>
      <c r="HS150" s="6">
        <f>[1]основа!AM177</f>
        <v>42551</v>
      </c>
    </row>
    <row r="151" spans="226:227" x14ac:dyDescent="0.2">
      <c r="HR151" s="12"/>
      <c r="HS151" s="6">
        <f>[1]основа!AM178</f>
        <v>42551</v>
      </c>
    </row>
    <row r="152" spans="226:227" x14ac:dyDescent="0.2">
      <c r="HR152" s="12"/>
      <c r="HS152" s="6">
        <f>[1]основа!AM179</f>
        <v>42551</v>
      </c>
    </row>
    <row r="153" spans="226:227" x14ac:dyDescent="0.2">
      <c r="HR153" s="12"/>
      <c r="HS153" s="6">
        <f>[1]основа!AM180</f>
        <v>42551</v>
      </c>
    </row>
    <row r="154" spans="226:227" x14ac:dyDescent="0.2">
      <c r="HR154" s="12"/>
      <c r="HS154" s="6">
        <f>[1]основа!AM181</f>
        <v>42551</v>
      </c>
    </row>
    <row r="155" spans="226:227" x14ac:dyDescent="0.2">
      <c r="HR155" s="12"/>
      <c r="HS155" s="6">
        <f>[1]основа!AM182</f>
        <v>42551</v>
      </c>
    </row>
    <row r="156" spans="226:227" x14ac:dyDescent="0.2">
      <c r="HR156" s="12"/>
      <c r="HS156" s="6">
        <f>[1]основа!AM183</f>
        <v>42551</v>
      </c>
    </row>
    <row r="157" spans="226:227" x14ac:dyDescent="0.2">
      <c r="HR157" s="12"/>
      <c r="HS157" s="6">
        <f>[1]основа!AM184</f>
        <v>42551</v>
      </c>
    </row>
    <row r="158" spans="226:227" x14ac:dyDescent="0.2">
      <c r="HR158" s="12"/>
      <c r="HS158" s="6">
        <f>[1]основа!AM185</f>
        <v>42551</v>
      </c>
    </row>
    <row r="159" spans="226:227" x14ac:dyDescent="0.2">
      <c r="HR159" s="12"/>
      <c r="HS159" s="6">
        <f>[1]основа!AM186</f>
        <v>42551</v>
      </c>
    </row>
    <row r="160" spans="226:227" x14ac:dyDescent="0.2">
      <c r="HR160" s="12"/>
      <c r="HS160" s="6">
        <f>[1]основа!AM187</f>
        <v>42551</v>
      </c>
    </row>
    <row r="161" spans="226:227" x14ac:dyDescent="0.2">
      <c r="HR161" s="12"/>
      <c r="HS161" s="6">
        <f>[1]основа!AM188</f>
        <v>42551</v>
      </c>
    </row>
    <row r="162" spans="226:227" x14ac:dyDescent="0.2">
      <c r="HR162" s="12"/>
      <c r="HS162" s="6">
        <f>[1]основа!AM189</f>
        <v>42551</v>
      </c>
    </row>
    <row r="163" spans="226:227" x14ac:dyDescent="0.2">
      <c r="HR163" s="12"/>
      <c r="HS163" s="6">
        <f>[1]основа!AM190</f>
        <v>42551</v>
      </c>
    </row>
    <row r="164" spans="226:227" x14ac:dyDescent="0.2">
      <c r="HR164" s="12"/>
      <c r="HS164" s="6">
        <f>[1]основа!AM191</f>
        <v>42551</v>
      </c>
    </row>
    <row r="165" spans="226:227" x14ac:dyDescent="0.2">
      <c r="HR165" s="12"/>
      <c r="HS165" s="6">
        <f>[1]основа!AM192</f>
        <v>42551</v>
      </c>
    </row>
    <row r="166" spans="226:227" x14ac:dyDescent="0.2">
      <c r="HR166" s="12"/>
      <c r="HS166" s="6">
        <f>[1]основа!AM193</f>
        <v>42551</v>
      </c>
    </row>
    <row r="167" spans="226:227" x14ac:dyDescent="0.2">
      <c r="HR167" s="12"/>
      <c r="HS167" s="6">
        <f>[1]основа!AM194</f>
        <v>42551</v>
      </c>
    </row>
    <row r="168" spans="226:227" x14ac:dyDescent="0.2">
      <c r="HR168" s="12"/>
      <c r="HS168" s="6">
        <f>[1]основа!AM195</f>
        <v>42551</v>
      </c>
    </row>
    <row r="169" spans="226:227" x14ac:dyDescent="0.2">
      <c r="HR169" s="12"/>
      <c r="HS169" s="6">
        <f>[1]основа!AM196</f>
        <v>42551</v>
      </c>
    </row>
    <row r="170" spans="226:227" x14ac:dyDescent="0.2">
      <c r="HR170" s="12"/>
      <c r="HS170" s="6">
        <f>[1]основа!AM197</f>
        <v>42551</v>
      </c>
    </row>
    <row r="171" spans="226:227" x14ac:dyDescent="0.2">
      <c r="HR171" s="12"/>
      <c r="HS171" s="6">
        <f>[1]основа!AM198</f>
        <v>42551</v>
      </c>
    </row>
    <row r="172" spans="226:227" x14ac:dyDescent="0.2">
      <c r="HR172" s="12"/>
      <c r="HS172" s="6">
        <f>[1]основа!AM199</f>
        <v>42551</v>
      </c>
    </row>
    <row r="173" spans="226:227" x14ac:dyDescent="0.2">
      <c r="HR173" s="12"/>
      <c r="HS173" s="6">
        <f>[1]основа!AM200</f>
        <v>42551</v>
      </c>
    </row>
    <row r="174" spans="226:227" x14ac:dyDescent="0.2">
      <c r="HR174" s="12"/>
      <c r="HS174" s="6">
        <f>[1]основа!AM201</f>
        <v>42551</v>
      </c>
    </row>
    <row r="175" spans="226:227" x14ac:dyDescent="0.2">
      <c r="HR175" s="12"/>
      <c r="HS175" s="6">
        <f>[1]основа!AM202</f>
        <v>42551</v>
      </c>
    </row>
    <row r="176" spans="226:227" x14ac:dyDescent="0.2">
      <c r="HR176" s="12"/>
      <c r="HS176" s="6">
        <f>[1]основа!AM203</f>
        <v>42551</v>
      </c>
    </row>
    <row r="177" spans="226:227" x14ac:dyDescent="0.2">
      <c r="HR177" s="12"/>
      <c r="HS177" s="6">
        <f>[1]основа!AM204</f>
        <v>42551</v>
      </c>
    </row>
    <row r="178" spans="226:227" x14ac:dyDescent="0.2">
      <c r="HR178" s="12"/>
      <c r="HS178" s="6">
        <f>[1]основа!AM205</f>
        <v>42551</v>
      </c>
    </row>
    <row r="179" spans="226:227" x14ac:dyDescent="0.2">
      <c r="HR179" s="12"/>
      <c r="HS179" s="6">
        <f>[1]основа!AM206</f>
        <v>42551</v>
      </c>
    </row>
    <row r="180" spans="226:227" x14ac:dyDescent="0.2">
      <c r="HR180" s="12"/>
      <c r="HS180" s="6">
        <f>[1]основа!AM207</f>
        <v>42551</v>
      </c>
    </row>
    <row r="181" spans="226:227" x14ac:dyDescent="0.2">
      <c r="HR181" s="12"/>
      <c r="HS181" s="6">
        <f>[1]основа!AM208</f>
        <v>42551</v>
      </c>
    </row>
    <row r="182" spans="226:227" x14ac:dyDescent="0.2">
      <c r="HR182" s="12"/>
      <c r="HS182" s="6">
        <f>[1]основа!AM209</f>
        <v>42551</v>
      </c>
    </row>
    <row r="183" spans="226:227" x14ac:dyDescent="0.2">
      <c r="HR183" s="12"/>
      <c r="HS183" s="6">
        <f>[1]основа!AM210</f>
        <v>42551</v>
      </c>
    </row>
    <row r="184" spans="226:227" x14ac:dyDescent="0.2">
      <c r="HR184" s="12"/>
      <c r="HS184" s="6">
        <f>[1]основа!AM211</f>
        <v>42551</v>
      </c>
    </row>
    <row r="185" spans="226:227" x14ac:dyDescent="0.2">
      <c r="HR185" s="12"/>
      <c r="HS185" s="6">
        <f>[1]основа!AM212</f>
        <v>42551</v>
      </c>
    </row>
    <row r="186" spans="226:227" x14ac:dyDescent="0.2">
      <c r="HR186" s="12"/>
      <c r="HS186" s="6">
        <f>[1]основа!AM213</f>
        <v>42551</v>
      </c>
    </row>
    <row r="187" spans="226:227" x14ac:dyDescent="0.2">
      <c r="HR187" s="12"/>
      <c r="HS187" s="6">
        <f>[1]основа!AM214</f>
        <v>42551</v>
      </c>
    </row>
    <row r="188" spans="226:227" x14ac:dyDescent="0.2">
      <c r="HR188" s="12"/>
      <c r="HS188" s="6">
        <f>[1]основа!AM215</f>
        <v>42551</v>
      </c>
    </row>
    <row r="189" spans="226:227" x14ac:dyDescent="0.2">
      <c r="HR189" s="12"/>
      <c r="HS189" s="6">
        <f>[1]основа!AM216</f>
        <v>42551</v>
      </c>
    </row>
    <row r="190" spans="226:227" x14ac:dyDescent="0.2">
      <c r="HR190" s="12"/>
      <c r="HS190" s="6">
        <f>[1]основа!AM217</f>
        <v>42551</v>
      </c>
    </row>
    <row r="191" spans="226:227" x14ac:dyDescent="0.2">
      <c r="HR191" s="12"/>
      <c r="HS191" s="6">
        <f>[1]основа!AM218</f>
        <v>42551</v>
      </c>
    </row>
    <row r="192" spans="226:227" x14ac:dyDescent="0.2">
      <c r="HR192" s="12"/>
      <c r="HS192" s="6">
        <f>[1]основа!AM219</f>
        <v>42551</v>
      </c>
    </row>
    <row r="193" spans="226:227" x14ac:dyDescent="0.2">
      <c r="HR193" s="12"/>
      <c r="HS193" s="6">
        <f>[1]основа!AM220</f>
        <v>42551</v>
      </c>
    </row>
    <row r="194" spans="226:227" x14ac:dyDescent="0.2">
      <c r="HR194" s="12"/>
      <c r="HS194" s="6">
        <f>[1]основа!AM221</f>
        <v>42551</v>
      </c>
    </row>
    <row r="195" spans="226:227" x14ac:dyDescent="0.2">
      <c r="HR195" s="12"/>
      <c r="HS195" s="6">
        <f>[1]основа!AM222</f>
        <v>42551</v>
      </c>
    </row>
    <row r="196" spans="226:227" x14ac:dyDescent="0.2">
      <c r="HR196" s="12"/>
      <c r="HS196" s="6">
        <f>[1]основа!AM223</f>
        <v>42551</v>
      </c>
    </row>
    <row r="197" spans="226:227" x14ac:dyDescent="0.2">
      <c r="HR197" s="12"/>
      <c r="HS197" s="6">
        <f>[1]основа!AM224</f>
        <v>42551</v>
      </c>
    </row>
    <row r="198" spans="226:227" x14ac:dyDescent="0.2">
      <c r="HR198" s="12"/>
      <c r="HS198" s="6">
        <f>[1]основа!AM225</f>
        <v>42551</v>
      </c>
    </row>
    <row r="199" spans="226:227" x14ac:dyDescent="0.2">
      <c r="HR199" s="12"/>
      <c r="HS199" s="6">
        <f>[1]основа!AM226</f>
        <v>42551</v>
      </c>
    </row>
    <row r="200" spans="226:227" x14ac:dyDescent="0.2">
      <c r="HR200" s="12"/>
      <c r="HS200" s="6">
        <f>[1]основа!AM227</f>
        <v>42551</v>
      </c>
    </row>
    <row r="201" spans="226:227" x14ac:dyDescent="0.2">
      <c r="HR201" s="12"/>
      <c r="HS201" s="6">
        <f>[1]основа!AM228</f>
        <v>42551</v>
      </c>
    </row>
    <row r="202" spans="226:227" x14ac:dyDescent="0.2">
      <c r="HR202" s="12"/>
      <c r="HS202" s="6">
        <f>[1]основа!AM229</f>
        <v>42551</v>
      </c>
    </row>
    <row r="203" spans="226:227" x14ac:dyDescent="0.2">
      <c r="HR203" s="12"/>
      <c r="HS203" s="6">
        <f>[1]основа!AM230</f>
        <v>42551</v>
      </c>
    </row>
    <row r="204" spans="226:227" x14ac:dyDescent="0.2">
      <c r="HR204" s="12"/>
      <c r="HS204" s="6">
        <f>[1]основа!AM231</f>
        <v>42551</v>
      </c>
    </row>
    <row r="205" spans="226:227" x14ac:dyDescent="0.2">
      <c r="HR205" s="12"/>
      <c r="HS205" s="6">
        <f>[1]основа!AM232</f>
        <v>42551</v>
      </c>
    </row>
    <row r="206" spans="226:227" x14ac:dyDescent="0.2">
      <c r="HR206" s="12"/>
      <c r="HS206" s="6">
        <f>[1]основа!AM233</f>
        <v>42551</v>
      </c>
    </row>
    <row r="207" spans="226:227" x14ac:dyDescent="0.2">
      <c r="HR207" s="12"/>
      <c r="HS207" s="6">
        <f>[1]основа!AM234</f>
        <v>42551</v>
      </c>
    </row>
    <row r="208" spans="226:227" x14ac:dyDescent="0.2">
      <c r="HR208" s="12"/>
      <c r="HS208" s="6">
        <f>[1]основа!AM235</f>
        <v>42551</v>
      </c>
    </row>
    <row r="209" spans="226:227" x14ac:dyDescent="0.2">
      <c r="HR209" s="12"/>
      <c r="HS209" s="6">
        <f>[1]основа!AM236</f>
        <v>42551</v>
      </c>
    </row>
    <row r="210" spans="226:227" x14ac:dyDescent="0.2">
      <c r="HR210" s="12"/>
      <c r="HS210" s="6">
        <f>[1]основа!AM237</f>
        <v>42551</v>
      </c>
    </row>
    <row r="211" spans="226:227" x14ac:dyDescent="0.2">
      <c r="HR211" s="12"/>
      <c r="HS211" s="6">
        <f>[1]основа!AM238</f>
        <v>42551</v>
      </c>
    </row>
    <row r="212" spans="226:227" x14ac:dyDescent="0.2">
      <c r="HR212" s="12"/>
      <c r="HS212" s="6">
        <f>[1]основа!AM239</f>
        <v>42551</v>
      </c>
    </row>
    <row r="213" spans="226:227" x14ac:dyDescent="0.2">
      <c r="HR213" s="12"/>
      <c r="HS213" s="6">
        <f>[1]основа!AM240</f>
        <v>42551</v>
      </c>
    </row>
    <row r="214" spans="226:227" x14ac:dyDescent="0.2">
      <c r="HR214" s="12"/>
      <c r="HS214" s="6">
        <f>[1]основа!AM241</f>
        <v>42551</v>
      </c>
    </row>
    <row r="215" spans="226:227" x14ac:dyDescent="0.2">
      <c r="HR215" s="12"/>
      <c r="HS215" s="6">
        <f>[1]основа!AM242</f>
        <v>42551</v>
      </c>
    </row>
    <row r="216" spans="226:227" x14ac:dyDescent="0.2">
      <c r="HR216" s="12"/>
      <c r="HS216" s="6">
        <f>[1]основа!AM243</f>
        <v>42551</v>
      </c>
    </row>
    <row r="217" spans="226:227" x14ac:dyDescent="0.2">
      <c r="HR217" s="12"/>
      <c r="HS217" s="6">
        <f>[1]основа!AM244</f>
        <v>42551</v>
      </c>
    </row>
    <row r="218" spans="226:227" x14ac:dyDescent="0.2">
      <c r="HR218" s="12"/>
      <c r="HS218" s="6">
        <f>[1]основа!AM245</f>
        <v>42551</v>
      </c>
    </row>
    <row r="219" spans="226:227" x14ac:dyDescent="0.2">
      <c r="HR219" s="12"/>
      <c r="HS219" s="6">
        <f>[1]основа!AM246</f>
        <v>42551</v>
      </c>
    </row>
    <row r="220" spans="226:227" x14ac:dyDescent="0.2">
      <c r="HR220" s="12"/>
      <c r="HS220" s="6">
        <f>[1]основа!AM247</f>
        <v>42551</v>
      </c>
    </row>
    <row r="221" spans="226:227" x14ac:dyDescent="0.2">
      <c r="HR221" s="12"/>
      <c r="HS221" s="6">
        <f>[1]основа!AM248</f>
        <v>42551</v>
      </c>
    </row>
    <row r="222" spans="226:227" x14ac:dyDescent="0.2">
      <c r="HR222" s="12"/>
      <c r="HS222" s="6">
        <f>[1]основа!AM249</f>
        <v>42551</v>
      </c>
    </row>
    <row r="223" spans="226:227" x14ac:dyDescent="0.2">
      <c r="HR223" s="12"/>
      <c r="HS223" s="6">
        <f>[1]основа!AM250</f>
        <v>42551</v>
      </c>
    </row>
    <row r="224" spans="226:227" x14ac:dyDescent="0.2">
      <c r="HR224" s="12"/>
      <c r="HS224" s="6">
        <f>[1]основа!AM251</f>
        <v>42551</v>
      </c>
    </row>
    <row r="225" spans="226:227" x14ac:dyDescent="0.2">
      <c r="HR225" s="12"/>
      <c r="HS225" s="6">
        <f>[1]основа!AM252</f>
        <v>42551</v>
      </c>
    </row>
    <row r="226" spans="226:227" x14ac:dyDescent="0.2">
      <c r="HR226" s="12"/>
      <c r="HS226" s="6">
        <f>[1]основа!AM253</f>
        <v>42551</v>
      </c>
    </row>
    <row r="227" spans="226:227" x14ac:dyDescent="0.2">
      <c r="HR227" s="12"/>
      <c r="HS227" s="6">
        <f>[1]основа!AM254</f>
        <v>42551</v>
      </c>
    </row>
    <row r="228" spans="226:227" x14ac:dyDescent="0.2">
      <c r="HR228" s="12"/>
      <c r="HS228" s="6">
        <f>[1]основа!AM255</f>
        <v>42551</v>
      </c>
    </row>
    <row r="229" spans="226:227" x14ac:dyDescent="0.2">
      <c r="HR229" s="12"/>
      <c r="HS229" s="6">
        <f>[1]основа!AM256</f>
        <v>42551</v>
      </c>
    </row>
    <row r="230" spans="226:227" x14ac:dyDescent="0.2">
      <c r="HR230" s="12"/>
      <c r="HS230" s="6">
        <f>[1]основа!AM257</f>
        <v>42551</v>
      </c>
    </row>
    <row r="231" spans="226:227" x14ac:dyDescent="0.2">
      <c r="HR231" s="12"/>
      <c r="HS231" s="6">
        <f>[1]основа!AM258</f>
        <v>42551</v>
      </c>
    </row>
    <row r="232" spans="226:227" x14ac:dyDescent="0.2">
      <c r="HR232" s="12"/>
      <c r="HS232" s="6">
        <f>[1]основа!AM259</f>
        <v>42551</v>
      </c>
    </row>
    <row r="233" spans="226:227" x14ac:dyDescent="0.2">
      <c r="HR233" s="12"/>
      <c r="HS233" s="6">
        <f>[1]основа!AM260</f>
        <v>42551</v>
      </c>
    </row>
    <row r="234" spans="226:227" x14ac:dyDescent="0.2">
      <c r="HR234" s="12"/>
      <c r="HS234" s="6">
        <f>[1]основа!AM261</f>
        <v>42551</v>
      </c>
    </row>
    <row r="235" spans="226:227" x14ac:dyDescent="0.2">
      <c r="HR235" s="12"/>
      <c r="HS235" s="6">
        <f>[1]основа!AM262</f>
        <v>42551</v>
      </c>
    </row>
    <row r="236" spans="226:227" x14ac:dyDescent="0.2">
      <c r="HR236" s="12"/>
      <c r="HS236" s="6">
        <f>[1]основа!AM263</f>
        <v>42551</v>
      </c>
    </row>
    <row r="237" spans="226:227" x14ac:dyDescent="0.2">
      <c r="HR237" s="12"/>
      <c r="HS237" s="6">
        <f>[1]основа!AM264</f>
        <v>42551</v>
      </c>
    </row>
    <row r="238" spans="226:227" x14ac:dyDescent="0.2">
      <c r="HR238" s="12"/>
      <c r="HS238" s="6">
        <f>[1]основа!AM265</f>
        <v>42551</v>
      </c>
    </row>
    <row r="239" spans="226:227" x14ac:dyDescent="0.2">
      <c r="HR239" s="12"/>
      <c r="HS239" s="6">
        <f>[1]основа!AM266</f>
        <v>42551</v>
      </c>
    </row>
    <row r="240" spans="226:227" x14ac:dyDescent="0.2">
      <c r="HR240" s="12"/>
      <c r="HS240" s="6">
        <f>[1]основа!AM267</f>
        <v>42551</v>
      </c>
    </row>
    <row r="241" spans="226:227" x14ac:dyDescent="0.2">
      <c r="HR241" s="12"/>
      <c r="HS241" s="6">
        <f>[1]основа!AM268</f>
        <v>42551</v>
      </c>
    </row>
    <row r="242" spans="226:227" x14ac:dyDescent="0.2">
      <c r="HR242" s="12"/>
      <c r="HS242" s="6">
        <f>[1]основа!AM269</f>
        <v>42551</v>
      </c>
    </row>
    <row r="243" spans="226:227" x14ac:dyDescent="0.2">
      <c r="HR243" s="12"/>
      <c r="HS243" s="6">
        <f>[1]основа!AM270</f>
        <v>42551</v>
      </c>
    </row>
    <row r="244" spans="226:227" x14ac:dyDescent="0.2">
      <c r="HR244" s="12"/>
      <c r="HS244" s="6">
        <f>[1]основа!AM271</f>
        <v>42551</v>
      </c>
    </row>
    <row r="245" spans="226:227" x14ac:dyDescent="0.2">
      <c r="HR245" s="12"/>
      <c r="HS245" s="6">
        <f>[1]основа!AM272</f>
        <v>42551</v>
      </c>
    </row>
    <row r="246" spans="226:227" x14ac:dyDescent="0.2">
      <c r="HR246" s="12"/>
      <c r="HS246" s="6">
        <f>[1]основа!AM273</f>
        <v>42551</v>
      </c>
    </row>
    <row r="247" spans="226:227" x14ac:dyDescent="0.2">
      <c r="HR247" s="12"/>
      <c r="HS247" s="6">
        <f>[1]основа!AM274</f>
        <v>42551</v>
      </c>
    </row>
    <row r="248" spans="226:227" x14ac:dyDescent="0.2">
      <c r="HR248" s="12"/>
      <c r="HS248" s="6">
        <f>[1]основа!AM275</f>
        <v>42551</v>
      </c>
    </row>
    <row r="249" spans="226:227" x14ac:dyDescent="0.2">
      <c r="HR249" s="12"/>
      <c r="HS249" s="6">
        <f>[1]основа!AM276</f>
        <v>42551</v>
      </c>
    </row>
    <row r="250" spans="226:227" x14ac:dyDescent="0.2">
      <c r="HR250" s="12"/>
      <c r="HS250" s="6">
        <f>[1]основа!AM277</f>
        <v>42551</v>
      </c>
    </row>
    <row r="251" spans="226:227" x14ac:dyDescent="0.2">
      <c r="HR251" s="12"/>
      <c r="HS251" s="6">
        <f>[1]основа!AM278</f>
        <v>42551</v>
      </c>
    </row>
    <row r="252" spans="226:227" x14ac:dyDescent="0.2">
      <c r="HR252" s="12"/>
      <c r="HS252" s="6">
        <f>[1]основа!AM279</f>
        <v>42551</v>
      </c>
    </row>
    <row r="253" spans="226:227" x14ac:dyDescent="0.2">
      <c r="HR253" s="12"/>
      <c r="HS253" s="6">
        <f>[1]основа!AM280</f>
        <v>42551</v>
      </c>
    </row>
    <row r="254" spans="226:227" x14ac:dyDescent="0.2">
      <c r="HR254" s="12"/>
      <c r="HS254" s="6">
        <f>[1]основа!AM281</f>
        <v>42551</v>
      </c>
    </row>
    <row r="255" spans="226:227" x14ac:dyDescent="0.2">
      <c r="HR255" s="12"/>
      <c r="HS255" s="6">
        <f>[1]основа!AM282</f>
        <v>42551</v>
      </c>
    </row>
    <row r="256" spans="226:227" x14ac:dyDescent="0.2">
      <c r="HR256" s="12"/>
      <c r="HS256" s="6">
        <f>[1]основа!AM283</f>
        <v>42551</v>
      </c>
    </row>
    <row r="257" spans="226:227" x14ac:dyDescent="0.2">
      <c r="HR257" s="12"/>
      <c r="HS257" s="6">
        <f>[1]основа!AM284</f>
        <v>42551</v>
      </c>
    </row>
    <row r="258" spans="226:227" x14ac:dyDescent="0.2">
      <c r="HR258" s="12"/>
      <c r="HS258" s="6">
        <f>[1]основа!AM285</f>
        <v>42551</v>
      </c>
    </row>
    <row r="259" spans="226:227" x14ac:dyDescent="0.2">
      <c r="HR259" s="12"/>
      <c r="HS259" s="6">
        <f>[1]основа!AM286</f>
        <v>42551</v>
      </c>
    </row>
    <row r="260" spans="226:227" x14ac:dyDescent="0.2">
      <c r="HR260" s="12"/>
      <c r="HS260" s="6">
        <f>[1]основа!AM287</f>
        <v>42551</v>
      </c>
    </row>
    <row r="261" spans="226:227" x14ac:dyDescent="0.2">
      <c r="HR261" s="12"/>
      <c r="HS261" s="6">
        <f>[1]основа!AM288</f>
        <v>42551</v>
      </c>
    </row>
    <row r="262" spans="226:227" x14ac:dyDescent="0.2">
      <c r="HR262" s="12"/>
      <c r="HS262" s="6">
        <f>[1]основа!AM289</f>
        <v>42551</v>
      </c>
    </row>
    <row r="263" spans="226:227" x14ac:dyDescent="0.2">
      <c r="HR263" s="12"/>
      <c r="HS263" s="6">
        <f>[1]основа!AM290</f>
        <v>42551</v>
      </c>
    </row>
    <row r="264" spans="226:227" x14ac:dyDescent="0.2">
      <c r="HR264" s="12"/>
      <c r="HS264" s="6">
        <f>[1]основа!AM291</f>
        <v>42551</v>
      </c>
    </row>
    <row r="265" spans="226:227" x14ac:dyDescent="0.2">
      <c r="HR265" s="12"/>
      <c r="HS265" s="6">
        <f>[1]основа!AM292</f>
        <v>42551</v>
      </c>
    </row>
    <row r="266" spans="226:227" x14ac:dyDescent="0.2">
      <c r="HR266" s="12"/>
      <c r="HS266" s="6">
        <f>[1]основа!AM293</f>
        <v>42551</v>
      </c>
    </row>
    <row r="267" spans="226:227" x14ac:dyDescent="0.2">
      <c r="HR267" s="12"/>
      <c r="HS267" s="6">
        <f>[1]основа!AM294</f>
        <v>42551</v>
      </c>
    </row>
    <row r="268" spans="226:227" x14ac:dyDescent="0.2">
      <c r="HR268" s="12"/>
      <c r="HS268" s="6">
        <f>[1]основа!AM295</f>
        <v>42551</v>
      </c>
    </row>
    <row r="269" spans="226:227" x14ac:dyDescent="0.2">
      <c r="HR269" s="12"/>
      <c r="HS269" s="6">
        <f>[1]основа!AM296</f>
        <v>42551</v>
      </c>
    </row>
    <row r="270" spans="226:227" x14ac:dyDescent="0.2">
      <c r="HR270" s="12"/>
      <c r="HS270" s="6">
        <f>[1]основа!AM297</f>
        <v>42551</v>
      </c>
    </row>
    <row r="271" spans="226:227" x14ac:dyDescent="0.2">
      <c r="HR271" s="12"/>
      <c r="HS271" s="6">
        <f>[1]основа!AM298</f>
        <v>42551</v>
      </c>
    </row>
    <row r="272" spans="226:227" x14ac:dyDescent="0.2">
      <c r="HR272" s="12"/>
      <c r="HS272" s="6">
        <f>[1]основа!AM299</f>
        <v>42551</v>
      </c>
    </row>
    <row r="273" spans="226:227" x14ac:dyDescent="0.2">
      <c r="HR273" s="12"/>
      <c r="HS273" s="6">
        <f>[1]основа!AM300</f>
        <v>42551</v>
      </c>
    </row>
    <row r="274" spans="226:227" x14ac:dyDescent="0.2">
      <c r="HR274" s="12"/>
      <c r="HS274" s="6">
        <f>[1]основа!AM301</f>
        <v>42551</v>
      </c>
    </row>
    <row r="275" spans="226:227" x14ac:dyDescent="0.2">
      <c r="HR275" s="12"/>
      <c r="HS275" s="6">
        <f>[1]основа!AM302</f>
        <v>42551</v>
      </c>
    </row>
    <row r="276" spans="226:227" x14ac:dyDescent="0.2">
      <c r="HR276" s="12"/>
      <c r="HS276" s="6">
        <f>[1]основа!AM303</f>
        <v>42551</v>
      </c>
    </row>
    <row r="277" spans="226:227" x14ac:dyDescent="0.2">
      <c r="HR277" s="12"/>
      <c r="HS277" s="6">
        <f>[1]основа!AM304</f>
        <v>42551</v>
      </c>
    </row>
    <row r="278" spans="226:227" x14ac:dyDescent="0.2">
      <c r="HR278" s="12"/>
      <c r="HS278" s="6">
        <f>[1]основа!AM305</f>
        <v>42551</v>
      </c>
    </row>
    <row r="279" spans="226:227" x14ac:dyDescent="0.2">
      <c r="HR279" s="12"/>
      <c r="HS279" s="6">
        <f>[1]основа!AM306</f>
        <v>42551</v>
      </c>
    </row>
  </sheetData>
  <sheetProtection formatColumns="0" autoFilter="0"/>
  <mergeCells count="3">
    <mergeCell ref="H23:I23"/>
    <mergeCell ref="F43:G43"/>
    <mergeCell ref="A1:G1"/>
  </mergeCells>
  <conditionalFormatting sqref="C1:G5 C38:G48 B14:G14 A30:B30 A22:B27 A1:G1 A2:B6 A9:G11 A19:G21 B25:G27 B33:G35 B38:G40 A8:B18 A32:B48 A31">
    <cfRule type="cellIs" dxfId="2926" priority="476" operator="equal">
      <formula>0</formula>
    </cfRule>
  </conditionalFormatting>
  <conditionalFormatting sqref="A43:A45">
    <cfRule type="cellIs" dxfId="2925" priority="472" operator="equal">
      <formula>0</formula>
    </cfRule>
  </conditionalFormatting>
  <conditionalFormatting sqref="A12:B13 A22:B24 A36:B37 A6:B6 A30:B30 A14:G14 A15:B18 A9:G11 A19:G21 A25:G27 A33:G35 A8:B8 A32:B32 A31">
    <cfRule type="cellIs" dxfId="2924" priority="471" stopIfTrue="1" operator="equal">
      <formula>0</formula>
    </cfRule>
  </conditionalFormatting>
  <conditionalFormatting sqref="C23:G23 A15:G15 B28:G28 C36:G36">
    <cfRule type="expression" dxfId="2923" priority="465" stopIfTrue="1">
      <formula>$IK16&lt;$IJ$1</formula>
    </cfRule>
  </conditionalFormatting>
  <conditionalFormatting sqref="E43:G45">
    <cfRule type="cellIs" dxfId="2922" priority="343" operator="equal">
      <formula>0</formula>
    </cfRule>
  </conditionalFormatting>
  <conditionalFormatting sqref="E43:F43">
    <cfRule type="cellIs" dxfId="2921" priority="342" operator="equal">
      <formula>0</formula>
    </cfRule>
  </conditionalFormatting>
  <conditionalFormatting sqref="E45:F45">
    <cfRule type="cellIs" dxfId="2920" priority="341" operator="equal">
      <formula>0</formula>
    </cfRule>
  </conditionalFormatting>
  <conditionalFormatting sqref="E43:G45">
    <cfRule type="cellIs" dxfId="2919" priority="340" operator="equal">
      <formula>0</formula>
    </cfRule>
  </conditionalFormatting>
  <conditionalFormatting sqref="E43:F43">
    <cfRule type="cellIs" dxfId="2918" priority="339" operator="equal">
      <formula>0</formula>
    </cfRule>
  </conditionalFormatting>
  <conditionalFormatting sqref="E45:F45">
    <cfRule type="cellIs" dxfId="2917" priority="338" operator="equal">
      <formula>0</formula>
    </cfRule>
  </conditionalFormatting>
  <conditionalFormatting sqref="E43:G45">
    <cfRule type="cellIs" dxfId="2916" priority="337" operator="equal">
      <formula>0</formula>
    </cfRule>
  </conditionalFormatting>
  <conditionalFormatting sqref="E43:F43">
    <cfRule type="cellIs" dxfId="2915" priority="336" operator="equal">
      <formula>0</formula>
    </cfRule>
  </conditionalFormatting>
  <conditionalFormatting sqref="E45:F45">
    <cfRule type="cellIs" dxfId="2914" priority="335" operator="equal">
      <formula>0</formula>
    </cfRule>
  </conditionalFormatting>
  <conditionalFormatting sqref="A1">
    <cfRule type="cellIs" dxfId="2913" priority="333" operator="equal">
      <formula>0</formula>
    </cfRule>
  </conditionalFormatting>
  <conditionalFormatting sqref="A1">
    <cfRule type="cellIs" dxfId="2912" priority="328" operator="equal">
      <formula>0</formula>
    </cfRule>
  </conditionalFormatting>
  <conditionalFormatting sqref="A6:B6 A21:G21 A1:G1">
    <cfRule type="expression" dxfId="2911" priority="1538" stopIfTrue="1">
      <formula>#REF!&lt;#REF!</formula>
    </cfRule>
  </conditionalFormatting>
  <conditionalFormatting sqref="A6">
    <cfRule type="cellIs" dxfId="2910" priority="296" stopIfTrue="1" operator="equal">
      <formula>0</formula>
    </cfRule>
  </conditionalFormatting>
  <conditionalFormatting sqref="A28">
    <cfRule type="cellIs" dxfId="2909" priority="229" stopIfTrue="1" operator="equal">
      <formula>0</formula>
    </cfRule>
  </conditionalFormatting>
  <conditionalFormatting sqref="B28:G28">
    <cfRule type="cellIs" dxfId="2908" priority="243" operator="equal">
      <formula>0</formula>
    </cfRule>
  </conditionalFormatting>
  <conditionalFormatting sqref="B28:G28">
    <cfRule type="cellIs" dxfId="2907" priority="242" stopIfTrue="1" operator="equal">
      <formula>0</formula>
    </cfRule>
  </conditionalFormatting>
  <conditionalFormatting sqref="B28:G28">
    <cfRule type="cellIs" dxfId="2906" priority="240" stopIfTrue="1" operator="equal">
      <formula>0</formula>
    </cfRule>
  </conditionalFormatting>
  <conditionalFormatting sqref="B28:G28">
    <cfRule type="cellIs" dxfId="2905" priority="239" stopIfTrue="1" operator="equal">
      <formula>0</formula>
    </cfRule>
  </conditionalFormatting>
  <conditionalFormatting sqref="B28:G28">
    <cfRule type="cellIs" dxfId="2904" priority="238" stopIfTrue="1" operator="equal">
      <formula>0</formula>
    </cfRule>
  </conditionalFormatting>
  <conditionalFormatting sqref="B28:G28">
    <cfRule type="cellIs" dxfId="2903" priority="237" operator="equal">
      <formula>0</formula>
    </cfRule>
  </conditionalFormatting>
  <conditionalFormatting sqref="B28:G28">
    <cfRule type="cellIs" dxfId="2902" priority="236" stopIfTrue="1" operator="equal">
      <formula>0</formula>
    </cfRule>
  </conditionalFormatting>
  <conditionalFormatting sqref="B28:G28">
    <cfRule type="cellIs" dxfId="2901" priority="235" stopIfTrue="1" operator="equal">
      <formula>0</formula>
    </cfRule>
  </conditionalFormatting>
  <conditionalFormatting sqref="B28:G28">
    <cfRule type="cellIs" dxfId="2900" priority="234" stopIfTrue="1" operator="equal">
      <formula>0</formula>
    </cfRule>
  </conditionalFormatting>
  <conditionalFormatting sqref="A28">
    <cfRule type="cellIs" dxfId="2899" priority="233" operator="equal">
      <formula>0</formula>
    </cfRule>
  </conditionalFormatting>
  <conditionalFormatting sqref="A28">
    <cfRule type="cellIs" dxfId="2898" priority="232" stopIfTrue="1" operator="equal">
      <formula>0</formula>
    </cfRule>
  </conditionalFormatting>
  <conditionalFormatting sqref="A28">
    <cfRule type="cellIs" dxfId="2897" priority="230" stopIfTrue="1" operator="equal">
      <formula>0</formula>
    </cfRule>
  </conditionalFormatting>
  <conditionalFormatting sqref="A28">
    <cfRule type="cellIs" dxfId="2896" priority="228" stopIfTrue="1" operator="equal">
      <formula>0</formula>
    </cfRule>
  </conditionalFormatting>
  <conditionalFormatting sqref="A28">
    <cfRule type="cellIs" dxfId="2895" priority="227" operator="equal">
      <formula>0</formula>
    </cfRule>
  </conditionalFormatting>
  <conditionalFormatting sqref="A28">
    <cfRule type="cellIs" dxfId="2894" priority="226" stopIfTrue="1" operator="equal">
      <formula>0</formula>
    </cfRule>
  </conditionalFormatting>
  <conditionalFormatting sqref="A28">
    <cfRule type="cellIs" dxfId="2893" priority="225" stopIfTrue="1" operator="equal">
      <formula>0</formula>
    </cfRule>
  </conditionalFormatting>
  <conditionalFormatting sqref="A28">
    <cfRule type="cellIs" dxfId="2892" priority="224" stopIfTrue="1" operator="equal">
      <formula>0</formula>
    </cfRule>
  </conditionalFormatting>
  <conditionalFormatting sqref="C6:G6">
    <cfRule type="cellIs" dxfId="2891" priority="220" operator="equal">
      <formula>0</formula>
    </cfRule>
  </conditionalFormatting>
  <conditionalFormatting sqref="C6:G6">
    <cfRule type="cellIs" dxfId="2890" priority="219" stopIfTrue="1" operator="equal">
      <formula>0</formula>
    </cfRule>
  </conditionalFormatting>
  <conditionalFormatting sqref="C6:G6">
    <cfRule type="cellIs" dxfId="2889" priority="217" stopIfTrue="1" operator="equal">
      <formula>0</formula>
    </cfRule>
  </conditionalFormatting>
  <conditionalFormatting sqref="C8:G8">
    <cfRule type="cellIs" dxfId="2888" priority="207" operator="equal">
      <formula>0</formula>
    </cfRule>
  </conditionalFormatting>
  <conditionalFormatting sqref="C8:G8">
    <cfRule type="cellIs" dxfId="2887" priority="210" operator="equal">
      <formula>0</formula>
    </cfRule>
  </conditionalFormatting>
  <conditionalFormatting sqref="C8:G8">
    <cfRule type="cellIs" dxfId="2886" priority="209" stopIfTrue="1" operator="equal">
      <formula>0</formula>
    </cfRule>
  </conditionalFormatting>
  <conditionalFormatting sqref="C12:G12">
    <cfRule type="cellIs" dxfId="2885" priority="205" operator="equal">
      <formula>0</formula>
    </cfRule>
  </conditionalFormatting>
  <conditionalFormatting sqref="C12:G12">
    <cfRule type="cellIs" dxfId="2884" priority="204" stopIfTrue="1" operator="equal">
      <formula>0</formula>
    </cfRule>
  </conditionalFormatting>
  <conditionalFormatting sqref="C12:G12">
    <cfRule type="cellIs" dxfId="2883" priority="203" stopIfTrue="1" operator="equal">
      <formula>0</formula>
    </cfRule>
  </conditionalFormatting>
  <conditionalFormatting sqref="C13:G13">
    <cfRule type="cellIs" dxfId="2882" priority="202" operator="equal">
      <formula>0</formula>
    </cfRule>
  </conditionalFormatting>
  <conditionalFormatting sqref="C13:G13">
    <cfRule type="cellIs" dxfId="2881" priority="201" stopIfTrue="1" operator="equal">
      <formula>0</formula>
    </cfRule>
  </conditionalFormatting>
  <conditionalFormatting sqref="C15:G15">
    <cfRule type="cellIs" dxfId="2880" priority="199" operator="equal">
      <formula>0</formula>
    </cfRule>
  </conditionalFormatting>
  <conditionalFormatting sqref="C15:G15">
    <cfRule type="cellIs" dxfId="2879" priority="198" stopIfTrue="1" operator="equal">
      <formula>0</formula>
    </cfRule>
  </conditionalFormatting>
  <conditionalFormatting sqref="C16:G16">
    <cfRule type="cellIs" dxfId="2878" priority="196" operator="equal">
      <formula>0</formula>
    </cfRule>
  </conditionalFormatting>
  <conditionalFormatting sqref="C16:G16">
    <cfRule type="cellIs" dxfId="2877" priority="195" stopIfTrue="1" operator="equal">
      <formula>0</formula>
    </cfRule>
  </conditionalFormatting>
  <conditionalFormatting sqref="C36:G36">
    <cfRule type="cellIs" dxfId="2876" priority="141" operator="equal">
      <formula>0</formula>
    </cfRule>
  </conditionalFormatting>
  <conditionalFormatting sqref="C36:G36">
    <cfRule type="cellIs" dxfId="2875" priority="140" stopIfTrue="1" operator="equal">
      <formula>0</formula>
    </cfRule>
  </conditionalFormatting>
  <conditionalFormatting sqref="C24:G24">
    <cfRule type="expression" dxfId="2874" priority="193" stopIfTrue="1">
      <formula>#REF!&lt;$IJ$1</formula>
    </cfRule>
  </conditionalFormatting>
  <conditionalFormatting sqref="C23:G23">
    <cfRule type="cellIs" dxfId="2873" priority="187" operator="equal">
      <formula>0</formula>
    </cfRule>
  </conditionalFormatting>
  <conditionalFormatting sqref="C23:G23">
    <cfRule type="cellIs" dxfId="2872" priority="186" stopIfTrue="1" operator="equal">
      <formula>0</formula>
    </cfRule>
  </conditionalFormatting>
  <conditionalFormatting sqref="C23:G23">
    <cfRule type="cellIs" dxfId="2871" priority="184" stopIfTrue="1" operator="equal">
      <formula>0</formula>
    </cfRule>
  </conditionalFormatting>
  <conditionalFormatting sqref="C23:G23">
    <cfRule type="cellIs" dxfId="2870" priority="183" operator="equal">
      <formula>0</formula>
    </cfRule>
  </conditionalFormatting>
  <conditionalFormatting sqref="C23:G23">
    <cfRule type="cellIs" dxfId="2869" priority="182" stopIfTrue="1" operator="equal">
      <formula>0</formula>
    </cfRule>
  </conditionalFormatting>
  <conditionalFormatting sqref="C23:G23">
    <cfRule type="cellIs" dxfId="2868" priority="181" stopIfTrue="1" operator="equal">
      <formula>0</formula>
    </cfRule>
  </conditionalFormatting>
  <conditionalFormatting sqref="C23:G23">
    <cfRule type="cellIs" dxfId="2867" priority="180" stopIfTrue="1" operator="equal">
      <formula>0</formula>
    </cfRule>
  </conditionalFormatting>
  <conditionalFormatting sqref="C24:G24">
    <cfRule type="cellIs" dxfId="2866" priority="178" operator="equal">
      <formula>0</formula>
    </cfRule>
  </conditionalFormatting>
  <conditionalFormatting sqref="C24:G24">
    <cfRule type="cellIs" dxfId="2865" priority="177" stopIfTrue="1" operator="equal">
      <formula>0</formula>
    </cfRule>
  </conditionalFormatting>
  <conditionalFormatting sqref="C24:G24">
    <cfRule type="cellIs" dxfId="2864" priority="176" stopIfTrue="1" operator="equal">
      <formula>0</formula>
    </cfRule>
  </conditionalFormatting>
  <conditionalFormatting sqref="C30:G30">
    <cfRule type="cellIs" dxfId="2863" priority="172" operator="equal">
      <formula>0</formula>
    </cfRule>
  </conditionalFormatting>
  <conditionalFormatting sqref="C30:G30">
    <cfRule type="cellIs" dxfId="2862" priority="171" stopIfTrue="1" operator="equal">
      <formula>0</formula>
    </cfRule>
  </conditionalFormatting>
  <conditionalFormatting sqref="C30:G30">
    <cfRule type="cellIs" dxfId="2861" priority="169" stopIfTrue="1" operator="equal">
      <formula>0</formula>
    </cfRule>
  </conditionalFormatting>
  <conditionalFormatting sqref="C30:G30">
    <cfRule type="cellIs" dxfId="2860" priority="168" stopIfTrue="1" operator="equal">
      <formula>0</formula>
    </cfRule>
  </conditionalFormatting>
  <conditionalFormatting sqref="C30:G30">
    <cfRule type="cellIs" dxfId="2859" priority="167" stopIfTrue="1" operator="equal">
      <formula>0</formula>
    </cfRule>
  </conditionalFormatting>
  <conditionalFormatting sqref="C30:G30">
    <cfRule type="cellIs" dxfId="2858" priority="166" operator="equal">
      <formula>0</formula>
    </cfRule>
  </conditionalFormatting>
  <conditionalFormatting sqref="C30:G30">
    <cfRule type="cellIs" dxfId="2857" priority="165" stopIfTrue="1" operator="equal">
      <formula>0</formula>
    </cfRule>
  </conditionalFormatting>
  <conditionalFormatting sqref="C30:G30">
    <cfRule type="cellIs" dxfId="2856" priority="164" stopIfTrue="1" operator="equal">
      <formula>0</formula>
    </cfRule>
  </conditionalFormatting>
  <conditionalFormatting sqref="C30:G30">
    <cfRule type="cellIs" dxfId="2855" priority="163" stopIfTrue="1" operator="equal">
      <formula>0</formula>
    </cfRule>
  </conditionalFormatting>
  <conditionalFormatting sqref="C36:G36">
    <cfRule type="cellIs" dxfId="2854" priority="138" stopIfTrue="1" operator="equal">
      <formula>0</formula>
    </cfRule>
  </conditionalFormatting>
  <conditionalFormatting sqref="C37:G37">
    <cfRule type="cellIs" dxfId="2853" priority="135" stopIfTrue="1" operator="equal">
      <formula>0</formula>
    </cfRule>
  </conditionalFormatting>
  <conditionalFormatting sqref="B29">
    <cfRule type="cellIs" dxfId="2852" priority="131" stopIfTrue="1" operator="equal">
      <formula>0</formula>
    </cfRule>
  </conditionalFormatting>
  <conditionalFormatting sqref="A29">
    <cfRule type="cellIs" dxfId="2851" priority="127" stopIfTrue="1" operator="equal">
      <formula>0</formula>
    </cfRule>
  </conditionalFormatting>
  <conditionalFormatting sqref="A29">
    <cfRule type="cellIs" dxfId="2850" priority="123" stopIfTrue="1" operator="equal">
      <formula>0</formula>
    </cfRule>
  </conditionalFormatting>
  <conditionalFormatting sqref="C29:G29">
    <cfRule type="cellIs" dxfId="2849" priority="119" stopIfTrue="1" operator="equal">
      <formula>0</formula>
    </cfRule>
  </conditionalFormatting>
  <conditionalFormatting sqref="A29">
    <cfRule type="cellIs" dxfId="2848" priority="124" stopIfTrue="1" operator="equal">
      <formula>0</formula>
    </cfRule>
  </conditionalFormatting>
  <conditionalFormatting sqref="C37:G37">
    <cfRule type="cellIs" dxfId="2847" priority="136" operator="equal">
      <formula>0</formula>
    </cfRule>
  </conditionalFormatting>
  <conditionalFormatting sqref="C37:G37">
    <cfRule type="expression" dxfId="2846" priority="137" stopIfTrue="1">
      <formula>#REF!&lt;$IJ$1</formula>
    </cfRule>
  </conditionalFormatting>
  <conditionalFormatting sqref="A28 A10:G14 A16:G16 A23:B23 A36:B36 A30:G30 A19:G20 A25:G27 A33:G35 A38:G40">
    <cfRule type="expression" dxfId="2845" priority="1975" stopIfTrue="1">
      <formula>$IK11&lt;#REF!</formula>
    </cfRule>
  </conditionalFormatting>
  <conditionalFormatting sqref="A1">
    <cfRule type="expression" dxfId="2844" priority="2010" stopIfTrue="1">
      <formula>#REF!&lt;#REF!</formula>
    </cfRule>
  </conditionalFormatting>
  <conditionalFormatting sqref="C8:G8">
    <cfRule type="expression" dxfId="2843" priority="2022" stopIfTrue="1">
      <formula>#REF!&lt;$IJ$1</formula>
    </cfRule>
  </conditionalFormatting>
  <conditionalFormatting sqref="A8:B8 A24:B24 A32:B32 A37:B37 A29:B29 A17:B18 A22:B22 A9:G9 A31">
    <cfRule type="expression" dxfId="2842" priority="2029" stopIfTrue="1">
      <formula>#REF!&lt;#REF!</formula>
    </cfRule>
  </conditionalFormatting>
  <conditionalFormatting sqref="A6 C6:G6">
    <cfRule type="expression" dxfId="2841" priority="2851" stopIfTrue="1">
      <formula>#REF!&lt;#REF!</formula>
    </cfRule>
  </conditionalFormatting>
  <conditionalFormatting sqref="B29">
    <cfRule type="cellIs" dxfId="2840" priority="132" operator="equal">
      <formula>0</formula>
    </cfRule>
  </conditionalFormatting>
  <conditionalFormatting sqref="A29">
    <cfRule type="cellIs" dxfId="2839" priority="130" operator="equal">
      <formula>0</formula>
    </cfRule>
  </conditionalFormatting>
  <conditionalFormatting sqref="A29">
    <cfRule type="cellIs" dxfId="2838" priority="129" stopIfTrue="1" operator="equal">
      <formula>0</formula>
    </cfRule>
  </conditionalFormatting>
  <conditionalFormatting sqref="A29">
    <cfRule type="cellIs" dxfId="2837" priority="128" stopIfTrue="1" operator="equal">
      <formula>0</formula>
    </cfRule>
  </conditionalFormatting>
  <conditionalFormatting sqref="A29">
    <cfRule type="cellIs" dxfId="2836" priority="126" stopIfTrue="1" operator="equal">
      <formula>0</formula>
    </cfRule>
  </conditionalFormatting>
  <conditionalFormatting sqref="A29">
    <cfRule type="cellIs" dxfId="2835" priority="125" operator="equal">
      <formula>0</formula>
    </cfRule>
  </conditionalFormatting>
  <conditionalFormatting sqref="A29">
    <cfRule type="cellIs" dxfId="2834" priority="122" stopIfTrue="1" operator="equal">
      <formula>0</formula>
    </cfRule>
  </conditionalFormatting>
  <conditionalFormatting sqref="C29:G29">
    <cfRule type="cellIs" dxfId="2833" priority="120" operator="equal">
      <formula>0</formula>
    </cfRule>
  </conditionalFormatting>
  <conditionalFormatting sqref="C29:G29">
    <cfRule type="expression" dxfId="2832" priority="121" stopIfTrue="1">
      <formula>#REF!&lt;#REF!</formula>
    </cfRule>
  </conditionalFormatting>
  <conditionalFormatting sqref="D18:G18">
    <cfRule type="cellIs" dxfId="2831" priority="65" operator="equal">
      <formula>0</formula>
    </cfRule>
  </conditionalFormatting>
  <conditionalFormatting sqref="D18:G18">
    <cfRule type="cellIs" dxfId="2830" priority="64" stopIfTrue="1" operator="equal">
      <formula>0</formula>
    </cfRule>
  </conditionalFormatting>
  <conditionalFormatting sqref="D18:G18">
    <cfRule type="cellIs" dxfId="2829" priority="63" stopIfTrue="1" operator="equal">
      <formula>0</formula>
    </cfRule>
  </conditionalFormatting>
  <conditionalFormatting sqref="D18:G18">
    <cfRule type="cellIs" dxfId="2828" priority="62" stopIfTrue="1" operator="equal">
      <formula>0</formula>
    </cfRule>
  </conditionalFormatting>
  <conditionalFormatting sqref="C32">
    <cfRule type="cellIs" dxfId="2827" priority="58" stopIfTrue="1" operator="equal">
      <formula>0</formula>
    </cfRule>
  </conditionalFormatting>
  <conditionalFormatting sqref="A22">
    <cfRule type="cellIs" dxfId="2826" priority="84" stopIfTrue="1" operator="equal">
      <formula>0</formula>
    </cfRule>
  </conditionalFormatting>
  <conditionalFormatting sqref="C22:G22">
    <cfRule type="cellIs" dxfId="2825" priority="83" operator="equal">
      <formula>0</formula>
    </cfRule>
  </conditionalFormatting>
  <conditionalFormatting sqref="C22:G22">
    <cfRule type="cellIs" dxfId="2824" priority="82" stopIfTrue="1" operator="equal">
      <formula>0</formula>
    </cfRule>
  </conditionalFormatting>
  <conditionalFormatting sqref="C22:G22">
    <cfRule type="cellIs" dxfId="2823" priority="81" stopIfTrue="1" operator="equal">
      <formula>0</formula>
    </cfRule>
  </conditionalFormatting>
  <conditionalFormatting sqref="A22 C22:G22">
    <cfRule type="expression" dxfId="2822" priority="88" stopIfTrue="1">
      <formula>#REF!&lt;#REF!</formula>
    </cfRule>
  </conditionalFormatting>
  <conditionalFormatting sqref="C17">
    <cfRule type="cellIs" dxfId="2821" priority="78" operator="equal">
      <formula>0</formula>
    </cfRule>
  </conditionalFormatting>
  <conditionalFormatting sqref="C17">
    <cfRule type="cellIs" dxfId="2820" priority="77" stopIfTrue="1" operator="equal">
      <formula>0</formula>
    </cfRule>
  </conditionalFormatting>
  <conditionalFormatting sqref="D17:G17">
    <cfRule type="cellIs" dxfId="2819" priority="76" operator="equal">
      <formula>0</formula>
    </cfRule>
  </conditionalFormatting>
  <conditionalFormatting sqref="D17:G17">
    <cfRule type="cellIs" dxfId="2818" priority="75" stopIfTrue="1" operator="equal">
      <formula>0</formula>
    </cfRule>
  </conditionalFormatting>
  <conditionalFormatting sqref="C17">
    <cfRule type="expression" dxfId="2817" priority="79" stopIfTrue="1">
      <formula>#REF!&lt;#REF!</formula>
    </cfRule>
  </conditionalFormatting>
  <conditionalFormatting sqref="D17:G17">
    <cfRule type="expression" dxfId="2816" priority="80" stopIfTrue="1">
      <formula>#REF!&lt;#REF!</formula>
    </cfRule>
  </conditionalFormatting>
  <conditionalFormatting sqref="C18">
    <cfRule type="cellIs" dxfId="2815" priority="73" operator="equal">
      <formula>0</formula>
    </cfRule>
  </conditionalFormatting>
  <conditionalFormatting sqref="C18">
    <cfRule type="cellIs" dxfId="2814" priority="72" stopIfTrue="1" operator="equal">
      <formula>0</formula>
    </cfRule>
  </conditionalFormatting>
  <conditionalFormatting sqref="C18:G18">
    <cfRule type="expression" dxfId="2813" priority="74" stopIfTrue="1">
      <formula>#REF!&lt;#REF!</formula>
    </cfRule>
  </conditionalFormatting>
  <conditionalFormatting sqref="D18:G18">
    <cfRule type="cellIs" dxfId="2812" priority="70" operator="equal">
      <formula>0</formula>
    </cfRule>
  </conditionalFormatting>
  <conditionalFormatting sqref="D18:G18">
    <cfRule type="cellIs" dxfId="2811" priority="69" stopIfTrue="1" operator="equal">
      <formula>0</formula>
    </cfRule>
  </conditionalFormatting>
  <conditionalFormatting sqref="D18:G18">
    <cfRule type="cellIs" dxfId="2810" priority="68" stopIfTrue="1" operator="equal">
      <formula>0</formula>
    </cfRule>
  </conditionalFormatting>
  <conditionalFormatting sqref="D18:G18">
    <cfRule type="cellIs" dxfId="2809" priority="66" stopIfTrue="1" operator="equal">
      <formula>0</formula>
    </cfRule>
  </conditionalFormatting>
  <conditionalFormatting sqref="D18:G18">
    <cfRule type="cellIs" dxfId="2808" priority="67" stopIfTrue="1" operator="equal">
      <formula>0</formula>
    </cfRule>
  </conditionalFormatting>
  <conditionalFormatting sqref="D18:G18">
    <cfRule type="expression" dxfId="2807" priority="71" stopIfTrue="1">
      <formula>#REF!&lt;#REF!</formula>
    </cfRule>
  </conditionalFormatting>
  <conditionalFormatting sqref="C32">
    <cfRule type="cellIs" dxfId="2806" priority="59" operator="equal">
      <formula>0</formula>
    </cfRule>
  </conditionalFormatting>
  <conditionalFormatting sqref="D32:G32">
    <cfRule type="cellIs" dxfId="2805" priority="57" operator="equal">
      <formula>0</formula>
    </cfRule>
  </conditionalFormatting>
  <conditionalFormatting sqref="D32:G32">
    <cfRule type="cellIs" dxfId="2804" priority="56" stopIfTrue="1" operator="equal">
      <formula>0</formula>
    </cfRule>
  </conditionalFormatting>
  <conditionalFormatting sqref="C32">
    <cfRule type="expression" dxfId="2803" priority="60" stopIfTrue="1">
      <formula>#REF!&lt;#REF!</formula>
    </cfRule>
  </conditionalFormatting>
  <conditionalFormatting sqref="D32:G32">
    <cfRule type="expression" dxfId="2802" priority="61" stopIfTrue="1">
      <formula>#REF!&lt;#REF!</formula>
    </cfRule>
  </conditionalFormatting>
  <conditionalFormatting sqref="A7:B7">
    <cfRule type="cellIs" dxfId="2801" priority="28" operator="equal">
      <formula>0</formula>
    </cfRule>
  </conditionalFormatting>
  <conditionalFormatting sqref="A7:B7">
    <cfRule type="cellIs" dxfId="2800" priority="27" stopIfTrue="1" operator="equal">
      <formula>0</formula>
    </cfRule>
  </conditionalFormatting>
  <conditionalFormatting sqref="A7:B7">
    <cfRule type="expression" dxfId="2799" priority="31" stopIfTrue="1">
      <formula>#REF!&lt;$IJ$2</formula>
    </cfRule>
  </conditionalFormatting>
  <conditionalFormatting sqref="C7:G7">
    <cfRule type="cellIs" dxfId="2798" priority="25" operator="equal">
      <formula>0</formula>
    </cfRule>
  </conditionalFormatting>
  <conditionalFormatting sqref="C7:G7">
    <cfRule type="cellIs" dxfId="2797" priority="24" stopIfTrue="1" operator="equal">
      <formula>0</formula>
    </cfRule>
  </conditionalFormatting>
  <conditionalFormatting sqref="C7:G7">
    <cfRule type="expression" dxfId="2796" priority="26" stopIfTrue="1">
      <formula>$IK8&lt;#REF!</formula>
    </cfRule>
  </conditionalFormatting>
  <conditionalFormatting sqref="B31:C31">
    <cfRule type="cellIs" dxfId="2795" priority="21" operator="equal">
      <formula>0</formula>
    </cfRule>
  </conditionalFormatting>
  <conditionalFormatting sqref="B31:C31">
    <cfRule type="cellIs" dxfId="2794" priority="20" stopIfTrue="1" operator="equal">
      <formula>0</formula>
    </cfRule>
  </conditionalFormatting>
  <conditionalFormatting sqref="B31:G31">
    <cfRule type="expression" dxfId="2793" priority="22" stopIfTrue="1">
      <formula>#REF!&lt;#REF!</formula>
    </cfRule>
  </conditionalFormatting>
  <conditionalFormatting sqref="D31:G31">
    <cfRule type="cellIs" dxfId="2792" priority="11" stopIfTrue="1" operator="equal">
      <formula>0</formula>
    </cfRule>
  </conditionalFormatting>
  <conditionalFormatting sqref="D31:G31">
    <cfRule type="cellIs" dxfId="2791" priority="19" operator="equal">
      <formula>0</formula>
    </cfRule>
  </conditionalFormatting>
  <conditionalFormatting sqref="D31:G31">
    <cfRule type="cellIs" dxfId="2790" priority="18" stopIfTrue="1" operator="equal">
      <formula>0</formula>
    </cfRule>
  </conditionalFormatting>
  <conditionalFormatting sqref="D31:G31">
    <cfRule type="cellIs" dxfId="2789" priority="17" stopIfTrue="1" operator="equal">
      <formula>0</formula>
    </cfRule>
  </conditionalFormatting>
  <conditionalFormatting sqref="D31:G31">
    <cfRule type="cellIs" dxfId="2788" priority="15" stopIfTrue="1" operator="equal">
      <formula>0</formula>
    </cfRule>
  </conditionalFormatting>
  <conditionalFormatting sqref="D31:G31">
    <cfRule type="cellIs" dxfId="2787" priority="13" stopIfTrue="1" operator="equal">
      <formula>0</formula>
    </cfRule>
  </conditionalFormatting>
  <conditionalFormatting sqref="D31:G31">
    <cfRule type="cellIs" dxfId="2786" priority="16" stopIfTrue="1" operator="equal">
      <formula>0</formula>
    </cfRule>
  </conditionalFormatting>
  <conditionalFormatting sqref="D31:G31">
    <cfRule type="cellIs" dxfId="2785" priority="14" operator="equal">
      <formula>0</formula>
    </cfRule>
  </conditionalFormatting>
  <conditionalFormatting sqref="D31:G31">
    <cfRule type="cellIs" dxfId="2784" priority="12" stopIfTrue="1" operator="equal">
      <formula>0</formula>
    </cfRule>
  </conditionalFormatting>
  <conditionalFormatting sqref="D31:G31">
    <cfRule type="expression" dxfId="2783" priority="23" stopIfTrue="1">
      <formula>#REF!&lt;#REF!</formula>
    </cfRule>
  </conditionalFormatting>
  <conditionalFormatting sqref="D31:G31">
    <cfRule type="cellIs" dxfId="2782" priority="9" operator="equal">
      <formula>0</formula>
    </cfRule>
  </conditionalFormatting>
  <conditionalFormatting sqref="D31:G31">
    <cfRule type="cellIs" dxfId="2781" priority="8" stopIfTrue="1" operator="equal">
      <formula>0</formula>
    </cfRule>
  </conditionalFormatting>
  <conditionalFormatting sqref="D31:G31">
    <cfRule type="cellIs" dxfId="2780" priority="7" stopIfTrue="1" operator="equal">
      <formula>0</formula>
    </cfRule>
  </conditionalFormatting>
  <conditionalFormatting sqref="D31:G31">
    <cfRule type="cellIs" dxfId="2779" priority="5" stopIfTrue="1" operator="equal">
      <formula>0</formula>
    </cfRule>
  </conditionalFormatting>
  <conditionalFormatting sqref="D31:G31">
    <cfRule type="cellIs" dxfId="2778" priority="3" stopIfTrue="1" operator="equal">
      <formula>0</formula>
    </cfRule>
  </conditionalFormatting>
  <conditionalFormatting sqref="D31:G31">
    <cfRule type="cellIs" dxfId="2777" priority="1" stopIfTrue="1" operator="equal">
      <formula>0</formula>
    </cfRule>
  </conditionalFormatting>
  <conditionalFormatting sqref="D31:G31">
    <cfRule type="cellIs" dxfId="2776" priority="6" stopIfTrue="1" operator="equal">
      <formula>0</formula>
    </cfRule>
  </conditionalFormatting>
  <conditionalFormatting sqref="D31:G31">
    <cfRule type="cellIs" dxfId="2775" priority="4" operator="equal">
      <formula>0</formula>
    </cfRule>
  </conditionalFormatting>
  <conditionalFormatting sqref="D31:G31">
    <cfRule type="cellIs" dxfId="2774" priority="2" stopIfTrue="1" operator="equal">
      <formula>0</formula>
    </cfRule>
  </conditionalFormatting>
  <conditionalFormatting sqref="D31:G31">
    <cfRule type="expression" dxfId="2773" priority="10" stopIfTrue="1">
      <formula>#REF!&lt;#REF!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2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B20" sqref="B20"/>
    </sheetView>
  </sheetViews>
  <sheetFormatPr defaultColWidth="0" defaultRowHeight="12.75" x14ac:dyDescent="0.2"/>
  <cols>
    <col min="1" max="1" width="39" style="3" customWidth="1"/>
    <col min="2" max="2" width="11.7109375" style="3" customWidth="1"/>
    <col min="3" max="3" width="12.5703125" style="3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319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62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71" t="s">
        <v>148</v>
      </c>
      <c r="B6" s="172">
        <v>25</v>
      </c>
      <c r="C6" s="173" t="s">
        <v>380</v>
      </c>
      <c r="D6" s="170">
        <v>6.5</v>
      </c>
      <c r="E6" s="170">
        <v>6.63</v>
      </c>
      <c r="F6" s="170">
        <v>0.88</v>
      </c>
      <c r="G6" s="170">
        <v>89.13</v>
      </c>
      <c r="HR6" s="12"/>
      <c r="HS6" s="6"/>
    </row>
    <row r="7" spans="1:227" ht="15" customHeight="1" x14ac:dyDescent="0.2">
      <c r="A7" s="166" t="s">
        <v>75</v>
      </c>
      <c r="B7" s="167">
        <v>10</v>
      </c>
      <c r="C7" s="168" t="s">
        <v>365</v>
      </c>
      <c r="D7" s="169">
        <v>0.13</v>
      </c>
      <c r="E7" s="169">
        <v>6.15</v>
      </c>
      <c r="F7" s="169">
        <v>0.17</v>
      </c>
      <c r="G7" s="170">
        <v>56.55</v>
      </c>
      <c r="HR7" s="12"/>
      <c r="HS7" s="6"/>
    </row>
    <row r="8" spans="1:227" ht="26.25" customHeight="1" x14ac:dyDescent="0.2">
      <c r="A8" s="134" t="s">
        <v>165</v>
      </c>
      <c r="B8" s="126" t="s">
        <v>359</v>
      </c>
      <c r="C8" s="124" t="s">
        <v>366</v>
      </c>
      <c r="D8" s="125">
        <v>16.45</v>
      </c>
      <c r="E8" s="125">
        <v>29.25</v>
      </c>
      <c r="F8" s="125">
        <v>3.1</v>
      </c>
      <c r="G8" s="125">
        <v>341.3</v>
      </c>
      <c r="HR8" s="12"/>
      <c r="HS8" s="6">
        <f>[1]основа!AM8</f>
        <v>42551</v>
      </c>
    </row>
    <row r="9" spans="1:227" ht="15" customHeight="1" x14ac:dyDescent="0.2">
      <c r="A9" s="171" t="s">
        <v>518</v>
      </c>
      <c r="B9" s="172" t="s">
        <v>153</v>
      </c>
      <c r="C9" s="127" t="s">
        <v>519</v>
      </c>
      <c r="D9" s="130">
        <v>6.2</v>
      </c>
      <c r="E9" s="130">
        <v>6.4</v>
      </c>
      <c r="F9" s="130">
        <v>22.36</v>
      </c>
      <c r="G9" s="130">
        <v>169.82</v>
      </c>
      <c r="HR9" s="12"/>
      <c r="HS9" s="6">
        <f>[1]основа!AM11</f>
        <v>42551</v>
      </c>
    </row>
    <row r="10" spans="1:227" ht="15" customHeight="1" x14ac:dyDescent="0.2">
      <c r="A10" s="166" t="s">
        <v>269</v>
      </c>
      <c r="B10" s="174">
        <v>100</v>
      </c>
      <c r="C10" s="168">
        <v>0</v>
      </c>
      <c r="D10" s="169">
        <v>7.5</v>
      </c>
      <c r="E10" s="169">
        <v>2.9</v>
      </c>
      <c r="F10" s="169">
        <v>51.4</v>
      </c>
      <c r="G10" s="170">
        <v>261.7</v>
      </c>
      <c r="HR10" s="12"/>
      <c r="HS10" s="6">
        <f>[1]основа!AM12</f>
        <v>42551</v>
      </c>
    </row>
    <row r="11" spans="1:227" ht="15" customHeight="1" x14ac:dyDescent="0.2">
      <c r="A11" s="133"/>
      <c r="B11" s="126"/>
      <c r="C11" s="124"/>
      <c r="D11" s="125"/>
      <c r="E11" s="125"/>
      <c r="F11" s="125"/>
      <c r="G11" s="125"/>
      <c r="HR11" s="12"/>
      <c r="HS11" s="6"/>
    </row>
    <row r="12" spans="1:227" ht="15" customHeight="1" x14ac:dyDescent="0.2">
      <c r="A12" s="18" t="s">
        <v>11</v>
      </c>
      <c r="B12" s="26"/>
      <c r="C12" s="27"/>
      <c r="D12" s="28">
        <f>D6+D7+D8+D9+D10</f>
        <v>36.78</v>
      </c>
      <c r="E12" s="28">
        <f t="shared" ref="E12:G12" si="0">E6+E7+E8+E9+E10</f>
        <v>51.33</v>
      </c>
      <c r="F12" s="28">
        <f t="shared" si="0"/>
        <v>77.91</v>
      </c>
      <c r="G12" s="28">
        <f t="shared" si="0"/>
        <v>918.5</v>
      </c>
      <c r="H12" s="147">
        <f t="shared" ref="H12" si="1">H8+H9+H10</f>
        <v>0</v>
      </c>
      <c r="I12" s="121"/>
      <c r="HR12" s="12"/>
      <c r="HS12" s="6">
        <f>[1]основа!AM15</f>
        <v>42551</v>
      </c>
    </row>
    <row r="13" spans="1:227" ht="15" customHeight="1" x14ac:dyDescent="0.2">
      <c r="A13" s="18"/>
      <c r="B13" s="26"/>
      <c r="C13" s="27"/>
      <c r="D13" s="28"/>
      <c r="E13" s="28"/>
      <c r="F13" s="28"/>
      <c r="G13" s="28"/>
      <c r="H13" s="146"/>
      <c r="HR13" s="12"/>
      <c r="HS13" s="6">
        <f>[1]основа!AM22</f>
        <v>42551</v>
      </c>
    </row>
    <row r="14" spans="1:227" ht="15" customHeight="1" x14ac:dyDescent="0.2">
      <c r="A14" s="18" t="s">
        <v>14</v>
      </c>
      <c r="B14" s="26"/>
      <c r="C14" s="27"/>
      <c r="D14" s="30"/>
      <c r="E14" s="30"/>
      <c r="F14" s="30"/>
      <c r="G14" s="30"/>
      <c r="HR14" s="12"/>
      <c r="HS14" s="6">
        <f>[1]основа!AM23</f>
        <v>42551</v>
      </c>
    </row>
    <row r="15" spans="1:227" ht="28.5" customHeight="1" x14ac:dyDescent="0.2">
      <c r="A15" s="134" t="s">
        <v>482</v>
      </c>
      <c r="B15" s="172">
        <v>150</v>
      </c>
      <c r="C15" s="127" t="s">
        <v>462</v>
      </c>
      <c r="D15" s="125">
        <v>0.48</v>
      </c>
      <c r="E15" s="125">
        <v>0.16</v>
      </c>
      <c r="F15" s="125">
        <v>3.36</v>
      </c>
      <c r="G15" s="125">
        <v>16.8</v>
      </c>
      <c r="HR15" s="12"/>
      <c r="HS15" s="6">
        <f>[1]основа!AM24</f>
        <v>42551</v>
      </c>
    </row>
    <row r="16" spans="1:227" ht="24" customHeight="1" x14ac:dyDescent="0.2">
      <c r="A16" s="134" t="s">
        <v>504</v>
      </c>
      <c r="B16" s="172" t="s">
        <v>526</v>
      </c>
      <c r="C16" s="124" t="s">
        <v>381</v>
      </c>
      <c r="D16" s="125">
        <v>25.1</v>
      </c>
      <c r="E16" s="125">
        <v>11.2</v>
      </c>
      <c r="F16" s="125">
        <v>53.78</v>
      </c>
      <c r="G16" s="125">
        <v>417.7</v>
      </c>
      <c r="HR16" s="12"/>
      <c r="HS16" s="6">
        <f>[1]основа!AM25</f>
        <v>42551</v>
      </c>
    </row>
    <row r="17" spans="1:227" ht="15" customHeight="1" x14ac:dyDescent="0.2">
      <c r="A17" s="133" t="s">
        <v>435</v>
      </c>
      <c r="B17" s="126" t="s">
        <v>285</v>
      </c>
      <c r="C17" s="124" t="s">
        <v>382</v>
      </c>
      <c r="D17" s="125">
        <v>21</v>
      </c>
      <c r="E17" s="125">
        <v>31</v>
      </c>
      <c r="F17" s="125">
        <v>28.4</v>
      </c>
      <c r="G17" s="125">
        <v>505.7</v>
      </c>
      <c r="H17" s="109"/>
      <c r="HR17" s="12"/>
      <c r="HS17" s="6">
        <f>[1]основа!AM26</f>
        <v>42551</v>
      </c>
    </row>
    <row r="18" spans="1:227" ht="15" customHeight="1" x14ac:dyDescent="0.2">
      <c r="A18" s="133" t="s">
        <v>210</v>
      </c>
      <c r="B18" s="126" t="s">
        <v>153</v>
      </c>
      <c r="C18" s="124" t="s">
        <v>383</v>
      </c>
      <c r="D18" s="125">
        <v>0.68</v>
      </c>
      <c r="E18" s="125">
        <v>0.28000000000000003</v>
      </c>
      <c r="F18" s="125">
        <v>20.76</v>
      </c>
      <c r="G18" s="125">
        <v>88.2</v>
      </c>
      <c r="HR18" s="12"/>
      <c r="HS18" s="6">
        <f>[1]основа!AM28</f>
        <v>42551</v>
      </c>
    </row>
    <row r="19" spans="1:227" ht="15" customHeight="1" x14ac:dyDescent="0.2">
      <c r="A19" s="133" t="s">
        <v>72</v>
      </c>
      <c r="B19" s="126">
        <v>60</v>
      </c>
      <c r="C19" s="115"/>
      <c r="D19" s="90">
        <v>3.66</v>
      </c>
      <c r="E19" s="90">
        <v>0.72</v>
      </c>
      <c r="F19" s="90">
        <v>23.94</v>
      </c>
      <c r="G19" s="125">
        <v>116.88</v>
      </c>
      <c r="HR19" s="12"/>
      <c r="HS19" s="6">
        <f>[1]основа!AM29</f>
        <v>42551</v>
      </c>
    </row>
    <row r="20" spans="1:227" ht="15" customHeight="1" x14ac:dyDescent="0.2">
      <c r="A20" s="133" t="s">
        <v>73</v>
      </c>
      <c r="B20" s="126">
        <v>90</v>
      </c>
      <c r="C20" s="89"/>
      <c r="D20" s="90">
        <v>6.84</v>
      </c>
      <c r="E20" s="90">
        <v>0.72</v>
      </c>
      <c r="F20" s="90">
        <v>44.28</v>
      </c>
      <c r="G20" s="125">
        <v>211</v>
      </c>
      <c r="HR20" s="12"/>
      <c r="HS20" s="6"/>
    </row>
    <row r="21" spans="1:227" ht="15" customHeight="1" x14ac:dyDescent="0.2">
      <c r="A21" s="18" t="s">
        <v>15</v>
      </c>
      <c r="B21" s="26"/>
      <c r="C21" s="27"/>
      <c r="D21" s="28">
        <f>D15+D16+D17+D18+D19+D20</f>
        <v>57.760000000000005</v>
      </c>
      <c r="E21" s="28">
        <f t="shared" ref="E21:G21" si="2">E15+E16+E17+E18+E19+E20</f>
        <v>44.08</v>
      </c>
      <c r="F21" s="28">
        <f t="shared" si="2"/>
        <v>174.52</v>
      </c>
      <c r="G21" s="28">
        <f t="shared" si="2"/>
        <v>1356.2800000000002</v>
      </c>
      <c r="HR21" s="12"/>
      <c r="HS21" s="6">
        <f>[1]основа!AM32</f>
        <v>42551</v>
      </c>
    </row>
    <row r="22" spans="1:227" ht="15" customHeight="1" x14ac:dyDescent="0.2">
      <c r="A22" s="18"/>
      <c r="B22" s="26"/>
      <c r="C22" s="27"/>
      <c r="D22" s="28"/>
      <c r="E22" s="28"/>
      <c r="F22" s="28"/>
      <c r="G22" s="28"/>
      <c r="HR22" s="12"/>
      <c r="HS22" s="6">
        <f>[1]основа!AM33</f>
        <v>42551</v>
      </c>
    </row>
    <row r="23" spans="1:227" ht="15" customHeight="1" x14ac:dyDescent="0.2">
      <c r="A23" s="18" t="s">
        <v>16</v>
      </c>
      <c r="B23" s="26"/>
      <c r="C23" s="27"/>
      <c r="D23" s="30"/>
      <c r="E23" s="30"/>
      <c r="F23" s="30"/>
      <c r="G23" s="30"/>
      <c r="HR23" s="12"/>
      <c r="HS23" s="6">
        <f>[1]основа!AM34</f>
        <v>42551</v>
      </c>
    </row>
    <row r="24" spans="1:227" ht="15" customHeight="1" x14ac:dyDescent="0.2">
      <c r="A24" s="133" t="s">
        <v>294</v>
      </c>
      <c r="B24" s="126" t="s">
        <v>153</v>
      </c>
      <c r="C24" s="127" t="s">
        <v>485</v>
      </c>
      <c r="D24" s="130">
        <v>0.1</v>
      </c>
      <c r="E24" s="130">
        <v>0.04</v>
      </c>
      <c r="F24" s="130">
        <v>20.7</v>
      </c>
      <c r="G24" s="130">
        <v>83.56</v>
      </c>
      <c r="HR24" s="12"/>
      <c r="HS24" s="6">
        <f>[1]основа!AM37</f>
        <v>42551</v>
      </c>
    </row>
    <row r="25" spans="1:227" ht="15" customHeight="1" x14ac:dyDescent="0.2">
      <c r="A25" s="133" t="s">
        <v>274</v>
      </c>
      <c r="B25" s="126">
        <v>32</v>
      </c>
      <c r="C25" s="124"/>
      <c r="D25" s="125">
        <v>2.35</v>
      </c>
      <c r="E25" s="125">
        <v>3</v>
      </c>
      <c r="F25" s="125">
        <v>23.4</v>
      </c>
      <c r="G25" s="125">
        <v>130</v>
      </c>
      <c r="HR25" s="12"/>
      <c r="HS25" s="6"/>
    </row>
    <row r="26" spans="1:227" ht="15" customHeight="1" x14ac:dyDescent="0.2">
      <c r="A26" s="133" t="s">
        <v>424</v>
      </c>
      <c r="B26" s="126">
        <v>230</v>
      </c>
      <c r="C26" s="124">
        <v>0</v>
      </c>
      <c r="D26" s="125">
        <v>0.92</v>
      </c>
      <c r="E26" s="125">
        <v>0.69</v>
      </c>
      <c r="F26" s="125">
        <v>23.69</v>
      </c>
      <c r="G26" s="125">
        <v>108.1</v>
      </c>
      <c r="HR26" s="12"/>
      <c r="HS26" s="6"/>
    </row>
    <row r="27" spans="1:227" ht="15" customHeight="1" x14ac:dyDescent="0.2">
      <c r="A27" s="18" t="s">
        <v>17</v>
      </c>
      <c r="B27" s="26"/>
      <c r="C27" s="27"/>
      <c r="D27" s="28">
        <f>D24+D25+D26</f>
        <v>3.37</v>
      </c>
      <c r="E27" s="28">
        <f t="shared" ref="E27:G27" si="3">E24+E25+E26</f>
        <v>3.73</v>
      </c>
      <c r="F27" s="28">
        <f t="shared" si="3"/>
        <v>67.789999999999992</v>
      </c>
      <c r="G27" s="28">
        <f t="shared" si="3"/>
        <v>321.65999999999997</v>
      </c>
      <c r="HR27" s="12"/>
      <c r="HS27" s="6">
        <f>[1]основа!AM40</f>
        <v>42551</v>
      </c>
    </row>
    <row r="28" spans="1:227" ht="15" customHeight="1" x14ac:dyDescent="0.2">
      <c r="A28" s="18"/>
      <c r="B28" s="26"/>
      <c r="C28" s="27"/>
      <c r="D28" s="28"/>
      <c r="E28" s="28"/>
      <c r="F28" s="28"/>
      <c r="G28" s="28"/>
      <c r="HR28" s="12"/>
      <c r="HS28" s="6">
        <f>[1]основа!AM41</f>
        <v>42551</v>
      </c>
    </row>
    <row r="29" spans="1:227" ht="15" customHeight="1" x14ac:dyDescent="0.2">
      <c r="A29" s="18" t="s">
        <v>18</v>
      </c>
      <c r="B29" s="26"/>
      <c r="C29" s="27"/>
      <c r="D29" s="30"/>
      <c r="E29" s="30"/>
      <c r="F29" s="30"/>
      <c r="G29" s="30"/>
      <c r="HR29" s="12"/>
      <c r="HS29" s="6">
        <f>[1]основа!AM42</f>
        <v>42551</v>
      </c>
    </row>
    <row r="30" spans="1:227" ht="20.25" customHeight="1" x14ac:dyDescent="0.2">
      <c r="A30" s="134" t="s">
        <v>407</v>
      </c>
      <c r="B30" s="172">
        <v>100</v>
      </c>
      <c r="C30" s="124" t="s">
        <v>451</v>
      </c>
      <c r="D30" s="125">
        <v>0.7</v>
      </c>
      <c r="E30" s="125">
        <v>3</v>
      </c>
      <c r="F30" s="125">
        <v>4.13</v>
      </c>
      <c r="G30" s="125">
        <v>46.4</v>
      </c>
      <c r="HR30" s="12"/>
      <c r="HS30" s="6">
        <f>[1]основа!AM43</f>
        <v>42551</v>
      </c>
    </row>
    <row r="31" spans="1:227" ht="26.25" customHeight="1" x14ac:dyDescent="0.2">
      <c r="A31" s="134" t="s">
        <v>433</v>
      </c>
      <c r="B31" s="172">
        <v>120</v>
      </c>
      <c r="C31" s="124" t="s">
        <v>408</v>
      </c>
      <c r="D31" s="125">
        <v>14.32</v>
      </c>
      <c r="E31" s="125">
        <v>12.5</v>
      </c>
      <c r="F31" s="125">
        <v>5.2</v>
      </c>
      <c r="G31" s="125">
        <v>190.7</v>
      </c>
      <c r="H31" s="109"/>
      <c r="HR31" s="12"/>
      <c r="HS31" s="6">
        <f>[1]основа!AM44</f>
        <v>42551</v>
      </c>
    </row>
    <row r="32" spans="1:227" ht="15" customHeight="1" x14ac:dyDescent="0.2">
      <c r="A32" s="133" t="s">
        <v>238</v>
      </c>
      <c r="B32" s="172" t="s">
        <v>153</v>
      </c>
      <c r="C32" s="115" t="s">
        <v>387</v>
      </c>
      <c r="D32" s="116">
        <v>11</v>
      </c>
      <c r="E32" s="116">
        <v>11.92</v>
      </c>
      <c r="F32" s="116">
        <v>49.84</v>
      </c>
      <c r="G32" s="116">
        <v>350</v>
      </c>
      <c r="HR32" s="12"/>
      <c r="HS32" s="6">
        <f>[1]основа!AM45</f>
        <v>42551</v>
      </c>
    </row>
    <row r="33" spans="1:227" ht="15" customHeight="1" x14ac:dyDescent="0.2">
      <c r="A33" s="133" t="s">
        <v>429</v>
      </c>
      <c r="B33" s="126" t="s">
        <v>153</v>
      </c>
      <c r="C33" s="124" t="s">
        <v>452</v>
      </c>
      <c r="D33" s="152" t="s">
        <v>453</v>
      </c>
      <c r="E33" s="151"/>
      <c r="F33" s="152" t="s">
        <v>454</v>
      </c>
      <c r="G33" s="152" t="s">
        <v>455</v>
      </c>
      <c r="HR33" s="12"/>
      <c r="HS33" s="6">
        <f>[1]основа!AM46</f>
        <v>42551</v>
      </c>
    </row>
    <row r="34" spans="1:227" ht="15" customHeight="1" x14ac:dyDescent="0.2">
      <c r="A34" s="133" t="s">
        <v>73</v>
      </c>
      <c r="B34" s="126">
        <v>55</v>
      </c>
      <c r="C34" s="89"/>
      <c r="D34" s="90">
        <v>4.1900000000000004</v>
      </c>
      <c r="E34" s="90">
        <v>0.44</v>
      </c>
      <c r="F34" s="90">
        <v>27.06</v>
      </c>
      <c r="G34" s="125">
        <v>128.9</v>
      </c>
      <c r="HR34" s="12"/>
      <c r="HS34" s="6">
        <f>[1]основа!AM47</f>
        <v>42551</v>
      </c>
    </row>
    <row r="35" spans="1:227" ht="15" customHeight="1" x14ac:dyDescent="0.2">
      <c r="A35" s="133" t="s">
        <v>72</v>
      </c>
      <c r="B35" s="107">
        <v>70</v>
      </c>
      <c r="C35" s="115"/>
      <c r="D35" s="90">
        <v>4.2699999999999996</v>
      </c>
      <c r="E35" s="90">
        <v>0.84</v>
      </c>
      <c r="F35" s="90">
        <v>27.93</v>
      </c>
      <c r="G35" s="125">
        <v>136.36000000000001</v>
      </c>
      <c r="HR35" s="12"/>
      <c r="HS35" s="6"/>
    </row>
    <row r="36" spans="1:227" ht="15" customHeight="1" x14ac:dyDescent="0.2">
      <c r="A36" s="18" t="s">
        <v>19</v>
      </c>
      <c r="B36" s="26"/>
      <c r="C36" s="27"/>
      <c r="D36" s="28">
        <f>D30+D31+D32+D33+D34+D35</f>
        <v>34.590000000000003</v>
      </c>
      <c r="E36" s="28">
        <f t="shared" ref="E36:G36" si="4">E30+E31+E32+E33+E34+E35</f>
        <v>28.700000000000003</v>
      </c>
      <c r="F36" s="28">
        <f t="shared" si="4"/>
        <v>125.75999999999999</v>
      </c>
      <c r="G36" s="28">
        <f t="shared" si="4"/>
        <v>899.19</v>
      </c>
      <c r="HR36" s="12"/>
      <c r="HS36" s="6">
        <f>[1]основа!AM50</f>
        <v>42551</v>
      </c>
    </row>
    <row r="37" spans="1:227" ht="15" customHeight="1" x14ac:dyDescent="0.2">
      <c r="A37" s="18"/>
      <c r="B37" s="26"/>
      <c r="C37" s="27"/>
      <c r="D37" s="30"/>
      <c r="E37" s="28"/>
      <c r="F37" s="30"/>
      <c r="G37" s="30"/>
      <c r="HR37" s="12"/>
      <c r="HS37" s="6">
        <f>[1]основа!AM51</f>
        <v>42551</v>
      </c>
    </row>
    <row r="38" spans="1:227" ht="15" customHeight="1" x14ac:dyDescent="0.2">
      <c r="A38" s="18" t="s">
        <v>20</v>
      </c>
      <c r="B38" s="26"/>
      <c r="C38" s="27"/>
      <c r="D38" s="30"/>
      <c r="E38" s="30"/>
      <c r="F38" s="30"/>
      <c r="G38" s="30"/>
      <c r="HR38" s="12"/>
      <c r="HS38" s="6">
        <f>[1]основа!AM52</f>
        <v>42551</v>
      </c>
    </row>
    <row r="39" spans="1:227" ht="15" customHeight="1" x14ac:dyDescent="0.2">
      <c r="A39" s="88" t="s">
        <v>361</v>
      </c>
      <c r="B39" s="22">
        <v>90</v>
      </c>
      <c r="C39" s="115"/>
      <c r="D39" s="116">
        <v>5.56</v>
      </c>
      <c r="E39" s="116">
        <v>6.61</v>
      </c>
      <c r="F39" s="116">
        <v>39</v>
      </c>
      <c r="G39" s="130">
        <v>238.4</v>
      </c>
      <c r="HR39" s="12"/>
      <c r="HS39" s="6">
        <f>[1]основа!AM53</f>
        <v>42551</v>
      </c>
    </row>
    <row r="40" spans="1:227" ht="15" customHeight="1" x14ac:dyDescent="0.2">
      <c r="A40" s="133" t="s">
        <v>168</v>
      </c>
      <c r="B40" s="126" t="s">
        <v>153</v>
      </c>
      <c r="C40" s="124" t="s">
        <v>371</v>
      </c>
      <c r="D40" s="125">
        <v>1</v>
      </c>
      <c r="E40" s="125"/>
      <c r="F40" s="125">
        <v>20.2</v>
      </c>
      <c r="G40" s="125">
        <v>84.8</v>
      </c>
      <c r="HR40" s="12"/>
      <c r="HS40" s="6">
        <f>[1]основа!AM54</f>
        <v>42551</v>
      </c>
    </row>
    <row r="41" spans="1:227" ht="15" customHeight="1" x14ac:dyDescent="0.2">
      <c r="A41" s="18" t="s">
        <v>21</v>
      </c>
      <c r="B41" s="26"/>
      <c r="C41" s="27"/>
      <c r="D41" s="28">
        <f>D39+D40</f>
        <v>6.56</v>
      </c>
      <c r="E41" s="28">
        <f t="shared" ref="E41:G41" si="5">E39+E40</f>
        <v>6.61</v>
      </c>
      <c r="F41" s="28">
        <f t="shared" si="5"/>
        <v>59.2</v>
      </c>
      <c r="G41" s="28">
        <f t="shared" si="5"/>
        <v>323.2</v>
      </c>
      <c r="HR41" s="12"/>
      <c r="HS41" s="6">
        <f>[1]основа!AM56</f>
        <v>42551</v>
      </c>
    </row>
    <row r="42" spans="1:227" ht="15" customHeight="1" x14ac:dyDescent="0.2">
      <c r="A42" s="18"/>
      <c r="B42" s="26"/>
      <c r="C42" s="27"/>
      <c r="D42" s="19"/>
      <c r="E42" s="19"/>
      <c r="F42" s="19"/>
      <c r="G42" s="19"/>
      <c r="HR42" s="12"/>
      <c r="HS42" s="6">
        <f>[1]основа!AM57</f>
        <v>42551</v>
      </c>
    </row>
    <row r="43" spans="1:227" ht="15" customHeight="1" x14ac:dyDescent="0.2">
      <c r="A43" s="18" t="s">
        <v>22</v>
      </c>
      <c r="B43" s="26"/>
      <c r="C43" s="27"/>
      <c r="D43" s="28">
        <f>D12+D21+D27+D36+D41</f>
        <v>139.06</v>
      </c>
      <c r="E43" s="28">
        <f>E12+E21+E27+E36+E41</f>
        <v>134.45000000000002</v>
      </c>
      <c r="F43" s="28">
        <f>F12+F21+F27+F36+F41</f>
        <v>505.18</v>
      </c>
      <c r="G43" s="28">
        <f>G12+G21+G27+G36+G41</f>
        <v>3818.83</v>
      </c>
      <c r="HR43" s="12"/>
      <c r="HS43" s="6">
        <f>[1]основа!AM58</f>
        <v>42551</v>
      </c>
    </row>
    <row r="44" spans="1:227" ht="15" customHeight="1" x14ac:dyDescent="0.2">
      <c r="A44" s="33"/>
      <c r="B44" s="26"/>
      <c r="C44" s="27"/>
      <c r="D44" s="34"/>
      <c r="E44" s="34"/>
      <c r="F44" s="34"/>
      <c r="G44" s="34"/>
      <c r="HR44" s="12"/>
      <c r="HS44" s="6">
        <f>[1]основа!AM59</f>
        <v>42551</v>
      </c>
    </row>
    <row r="45" spans="1:227" ht="14.25" customHeight="1" x14ac:dyDescent="0.2">
      <c r="HR45" s="12"/>
      <c r="HS45" s="6">
        <f>[1]основа!AM60</f>
        <v>42551</v>
      </c>
    </row>
    <row r="46" spans="1:227" ht="18.75" x14ac:dyDescent="0.3">
      <c r="A46" s="35"/>
      <c r="E46" s="110"/>
      <c r="F46" s="186"/>
      <c r="G46" s="187"/>
      <c r="HR46" s="12"/>
      <c r="HS46" s="6">
        <f>[1]основа!AM70</f>
        <v>42551</v>
      </c>
    </row>
    <row r="47" spans="1:227" ht="18.75" x14ac:dyDescent="0.3">
      <c r="A47" s="35"/>
      <c r="HR47" s="12"/>
      <c r="HS47" s="6">
        <f>[1]основа!AM71</f>
        <v>42551</v>
      </c>
    </row>
    <row r="48" spans="1:227" ht="18.75" x14ac:dyDescent="0.3">
      <c r="A48" s="35"/>
      <c r="E48" s="110"/>
      <c r="F48" s="111"/>
      <c r="HR48" s="12"/>
      <c r="HS48" s="6">
        <f>[1]основа!AM72</f>
        <v>42551</v>
      </c>
    </row>
    <row r="49" spans="1:227" x14ac:dyDescent="0.2">
      <c r="HR49" s="12"/>
      <c r="HS49" s="6">
        <f>[1]основа!AM73</f>
        <v>42551</v>
      </c>
    </row>
    <row r="50" spans="1:227" x14ac:dyDescent="0.2">
      <c r="HR50" s="12"/>
      <c r="HS50" s="6">
        <f>[1]основа!AM74</f>
        <v>42551</v>
      </c>
    </row>
    <row r="51" spans="1:227" ht="18.75" x14ac:dyDescent="0.3">
      <c r="A51" s="35"/>
      <c r="HR51" s="12"/>
      <c r="HS51" s="6">
        <f>[1]основа!AM75</f>
        <v>42551</v>
      </c>
    </row>
    <row r="52" spans="1:227" x14ac:dyDescent="0.2">
      <c r="HR52" s="12"/>
      <c r="HS52" s="6">
        <f>[1]основа!AM76</f>
        <v>42551</v>
      </c>
    </row>
    <row r="53" spans="1:227" x14ac:dyDescent="0.2">
      <c r="HR53" s="12"/>
      <c r="HS53" s="6">
        <f>[1]основа!AM77</f>
        <v>42551</v>
      </c>
    </row>
    <row r="54" spans="1:227" x14ac:dyDescent="0.2">
      <c r="HR54" s="12"/>
      <c r="HS54" s="6">
        <f>[1]основа!AM78</f>
        <v>42551</v>
      </c>
    </row>
    <row r="55" spans="1:227" x14ac:dyDescent="0.2">
      <c r="HR55" s="12"/>
      <c r="HS55" s="6">
        <f>[1]основа!AM79</f>
        <v>42551</v>
      </c>
    </row>
    <row r="56" spans="1:227" x14ac:dyDescent="0.2">
      <c r="HR56" s="12"/>
      <c r="HS56" s="6">
        <f>[1]основа!AM80</f>
        <v>42551</v>
      </c>
    </row>
    <row r="57" spans="1:227" x14ac:dyDescent="0.2">
      <c r="HR57" s="12"/>
      <c r="HS57" s="6">
        <f>[1]основа!AM81</f>
        <v>42551</v>
      </c>
    </row>
    <row r="58" spans="1:227" x14ac:dyDescent="0.2">
      <c r="HR58" s="12"/>
      <c r="HS58" s="6">
        <f>[1]основа!AM82</f>
        <v>42551</v>
      </c>
    </row>
    <row r="59" spans="1:227" x14ac:dyDescent="0.2">
      <c r="HR59" s="12"/>
      <c r="HS59" s="6">
        <f>[1]основа!AM83</f>
        <v>42551</v>
      </c>
    </row>
    <row r="60" spans="1:227" x14ac:dyDescent="0.2">
      <c r="HR60" s="12"/>
      <c r="HS60" s="6">
        <f>[1]основа!AM84</f>
        <v>42551</v>
      </c>
    </row>
    <row r="61" spans="1:227" x14ac:dyDescent="0.2">
      <c r="HR61" s="12"/>
      <c r="HS61" s="6">
        <f>[1]основа!AM85</f>
        <v>42551</v>
      </c>
    </row>
    <row r="62" spans="1:227" x14ac:dyDescent="0.2">
      <c r="HR62" s="12"/>
      <c r="HS62" s="6">
        <f>[1]основа!AM86</f>
        <v>42551</v>
      </c>
    </row>
    <row r="63" spans="1:227" x14ac:dyDescent="0.2">
      <c r="HR63" s="12"/>
      <c r="HS63" s="6">
        <f>[1]основа!AM87</f>
        <v>42551</v>
      </c>
    </row>
    <row r="64" spans="1:227" x14ac:dyDescent="0.2">
      <c r="HR64" s="12"/>
      <c r="HS64" s="6">
        <f>[1]основа!AM88</f>
        <v>42551</v>
      </c>
    </row>
    <row r="65" spans="226:227" x14ac:dyDescent="0.2">
      <c r="HR65" s="12"/>
      <c r="HS65" s="6">
        <f>[1]основа!AM89</f>
        <v>42551</v>
      </c>
    </row>
    <row r="66" spans="226:227" x14ac:dyDescent="0.2">
      <c r="HR66" s="12"/>
      <c r="HS66" s="6">
        <f>[1]основа!AM90</f>
        <v>42551</v>
      </c>
    </row>
    <row r="67" spans="226:227" x14ac:dyDescent="0.2">
      <c r="HR67" s="12"/>
      <c r="HS67" s="6">
        <f>[1]основа!AM91</f>
        <v>42551</v>
      </c>
    </row>
    <row r="68" spans="226:227" x14ac:dyDescent="0.2">
      <c r="HR68" s="12"/>
      <c r="HS68" s="6">
        <f>[1]основа!AM92</f>
        <v>42551</v>
      </c>
    </row>
    <row r="69" spans="226:227" x14ac:dyDescent="0.2">
      <c r="HR69" s="12"/>
      <c r="HS69" s="6">
        <f>[1]основа!AM93</f>
        <v>42551</v>
      </c>
    </row>
    <row r="70" spans="226:227" x14ac:dyDescent="0.2">
      <c r="HR70" s="12"/>
      <c r="HS70" s="6">
        <f>[1]основа!AM94</f>
        <v>42551</v>
      </c>
    </row>
    <row r="71" spans="226:227" x14ac:dyDescent="0.2">
      <c r="HR71" s="12"/>
      <c r="HS71" s="6">
        <f>[1]основа!AM95</f>
        <v>42551</v>
      </c>
    </row>
    <row r="72" spans="226:227" x14ac:dyDescent="0.2">
      <c r="HR72" s="12"/>
      <c r="HS72" s="6">
        <f>[1]основа!AM96</f>
        <v>42551</v>
      </c>
    </row>
    <row r="73" spans="226:227" x14ac:dyDescent="0.2">
      <c r="HR73" s="12"/>
      <c r="HS73" s="6">
        <f>[1]основа!AM97</f>
        <v>42551</v>
      </c>
    </row>
    <row r="74" spans="226:227" x14ac:dyDescent="0.2">
      <c r="HR74" s="12"/>
      <c r="HS74" s="6">
        <f>[1]основа!AM98</f>
        <v>42551</v>
      </c>
    </row>
    <row r="75" spans="226:227" x14ac:dyDescent="0.2">
      <c r="HR75" s="12"/>
      <c r="HS75" s="6">
        <f>[1]основа!AM99</f>
        <v>42551</v>
      </c>
    </row>
    <row r="76" spans="226:227" x14ac:dyDescent="0.2">
      <c r="HR76" s="12"/>
      <c r="HS76" s="6">
        <f>[1]основа!AM100</f>
        <v>42551</v>
      </c>
    </row>
    <row r="77" spans="226:227" x14ac:dyDescent="0.2">
      <c r="HR77" s="12"/>
      <c r="HS77" s="6">
        <f>[1]основа!AM101</f>
        <v>42551</v>
      </c>
    </row>
    <row r="78" spans="226:227" x14ac:dyDescent="0.2">
      <c r="HR78" s="12"/>
      <c r="HS78" s="6">
        <f>[1]основа!AM102</f>
        <v>42551</v>
      </c>
    </row>
    <row r="79" spans="226:227" x14ac:dyDescent="0.2">
      <c r="HR79" s="12"/>
      <c r="HS79" s="6">
        <f>[1]основа!AM103</f>
        <v>42551</v>
      </c>
    </row>
    <row r="80" spans="226:227" x14ac:dyDescent="0.2">
      <c r="HR80" s="12"/>
      <c r="HS80" s="6">
        <f>[1]основа!AM104</f>
        <v>42551</v>
      </c>
    </row>
    <row r="81" spans="226:227" x14ac:dyDescent="0.2">
      <c r="HR81" s="12"/>
      <c r="HS81" s="6">
        <f>[1]основа!AM105</f>
        <v>42551</v>
      </c>
    </row>
    <row r="82" spans="226:227" x14ac:dyDescent="0.2">
      <c r="HR82" s="12"/>
      <c r="HS82" s="6">
        <f>[1]основа!AM106</f>
        <v>42551</v>
      </c>
    </row>
    <row r="83" spans="226:227" x14ac:dyDescent="0.2">
      <c r="HR83" s="12"/>
      <c r="HS83" s="6">
        <f>[1]основа!AM107</f>
        <v>42551</v>
      </c>
    </row>
    <row r="84" spans="226:227" x14ac:dyDescent="0.2">
      <c r="HR84" s="12"/>
      <c r="HS84" s="6">
        <f>[1]основа!AM108</f>
        <v>42551</v>
      </c>
    </row>
    <row r="85" spans="226:227" x14ac:dyDescent="0.2">
      <c r="HR85" s="12"/>
      <c r="HS85" s="6">
        <f>[1]основа!AM109</f>
        <v>42551</v>
      </c>
    </row>
    <row r="86" spans="226:227" x14ac:dyDescent="0.2">
      <c r="HR86" s="12"/>
      <c r="HS86" s="6">
        <f>[1]основа!AM110</f>
        <v>42551</v>
      </c>
    </row>
    <row r="87" spans="226:227" x14ac:dyDescent="0.2">
      <c r="HR87" s="12"/>
      <c r="HS87" s="6">
        <f>[1]основа!AM111</f>
        <v>42551</v>
      </c>
    </row>
    <row r="88" spans="226:227" x14ac:dyDescent="0.2">
      <c r="HR88" s="12"/>
      <c r="HS88" s="6">
        <f>[1]основа!AM112</f>
        <v>42551</v>
      </c>
    </row>
    <row r="89" spans="226:227" x14ac:dyDescent="0.2">
      <c r="HR89" s="12"/>
      <c r="HS89" s="6">
        <f>[1]основа!AM113</f>
        <v>42551</v>
      </c>
    </row>
    <row r="90" spans="226:227" x14ac:dyDescent="0.2">
      <c r="HR90" s="12"/>
      <c r="HS90" s="6">
        <f>[1]основа!AM114</f>
        <v>42551</v>
      </c>
    </row>
    <row r="91" spans="226:227" x14ac:dyDescent="0.2">
      <c r="HR91" s="12"/>
      <c r="HS91" s="6">
        <f>[1]основа!AM115</f>
        <v>42551</v>
      </c>
    </row>
    <row r="92" spans="226:227" x14ac:dyDescent="0.2">
      <c r="HR92" s="12"/>
      <c r="HS92" s="6">
        <f>[1]основа!AM116</f>
        <v>42551</v>
      </c>
    </row>
    <row r="93" spans="226:227" x14ac:dyDescent="0.2">
      <c r="HR93" s="12"/>
      <c r="HS93" s="6">
        <f>[1]основа!AM117</f>
        <v>42551</v>
      </c>
    </row>
    <row r="94" spans="226:227" x14ac:dyDescent="0.2">
      <c r="HR94" s="12"/>
      <c r="HS94" s="6">
        <f>[1]основа!AM118</f>
        <v>42551</v>
      </c>
    </row>
    <row r="95" spans="226:227" x14ac:dyDescent="0.2">
      <c r="HR95" s="12"/>
      <c r="HS95" s="6">
        <f>[1]основа!AM119</f>
        <v>42551</v>
      </c>
    </row>
    <row r="96" spans="226:227" x14ac:dyDescent="0.2">
      <c r="HR96" s="12"/>
      <c r="HS96" s="6">
        <f>[1]основа!AM120</f>
        <v>42551</v>
      </c>
    </row>
    <row r="97" spans="226:227" x14ac:dyDescent="0.2">
      <c r="HR97" s="12"/>
      <c r="HS97" s="6">
        <f>[1]основа!AM121</f>
        <v>42551</v>
      </c>
    </row>
    <row r="98" spans="226:227" x14ac:dyDescent="0.2">
      <c r="HR98" s="12"/>
      <c r="HS98" s="6">
        <f>[1]основа!AM122</f>
        <v>42551</v>
      </c>
    </row>
    <row r="99" spans="226:227" x14ac:dyDescent="0.2">
      <c r="HR99" s="12"/>
      <c r="HS99" s="6">
        <f>[1]основа!AM123</f>
        <v>42551</v>
      </c>
    </row>
    <row r="100" spans="226:227" x14ac:dyDescent="0.2">
      <c r="HR100" s="12"/>
      <c r="HS100" s="6">
        <f>[1]основа!AM124</f>
        <v>42551</v>
      </c>
    </row>
    <row r="101" spans="226:227" x14ac:dyDescent="0.2">
      <c r="HR101" s="12"/>
      <c r="HS101" s="6">
        <f>[1]основа!AM125</f>
        <v>42551</v>
      </c>
    </row>
    <row r="102" spans="226:227" x14ac:dyDescent="0.2">
      <c r="HR102" s="12"/>
      <c r="HS102" s="6">
        <f>[1]основа!AM126</f>
        <v>42551</v>
      </c>
    </row>
    <row r="103" spans="226:227" x14ac:dyDescent="0.2">
      <c r="HR103" s="12"/>
      <c r="HS103" s="6">
        <f>[1]основа!AM127</f>
        <v>42551</v>
      </c>
    </row>
    <row r="104" spans="226:227" x14ac:dyDescent="0.2">
      <c r="HR104" s="12"/>
      <c r="HS104" s="6">
        <f>[1]основа!AM128</f>
        <v>42551</v>
      </c>
    </row>
    <row r="105" spans="226:227" x14ac:dyDescent="0.2">
      <c r="HR105" s="12"/>
      <c r="HS105" s="6">
        <f>[1]основа!AM129</f>
        <v>42551</v>
      </c>
    </row>
    <row r="106" spans="226:227" x14ac:dyDescent="0.2">
      <c r="HR106" s="12"/>
      <c r="HS106" s="6">
        <f>[1]основа!AM130</f>
        <v>42551</v>
      </c>
    </row>
    <row r="107" spans="226:227" x14ac:dyDescent="0.2">
      <c r="HR107" s="12"/>
      <c r="HS107" s="6">
        <f>[1]основа!AM131</f>
        <v>42551</v>
      </c>
    </row>
    <row r="108" spans="226:227" x14ac:dyDescent="0.2">
      <c r="HR108" s="12"/>
      <c r="HS108" s="6">
        <f>[1]основа!AM132</f>
        <v>42551</v>
      </c>
    </row>
    <row r="109" spans="226:227" x14ac:dyDescent="0.2">
      <c r="HR109" s="12"/>
      <c r="HS109" s="6">
        <f>[1]основа!AM133</f>
        <v>42551</v>
      </c>
    </row>
    <row r="110" spans="226:227" x14ac:dyDescent="0.2">
      <c r="HR110" s="12"/>
      <c r="HS110" s="6">
        <f>[1]основа!AM134</f>
        <v>42551</v>
      </c>
    </row>
    <row r="111" spans="226:227" x14ac:dyDescent="0.2">
      <c r="HR111" s="12"/>
      <c r="HS111" s="6">
        <f>[1]основа!AM135</f>
        <v>42551</v>
      </c>
    </row>
    <row r="112" spans="226:227" x14ac:dyDescent="0.2">
      <c r="HR112" s="12"/>
      <c r="HS112" s="6">
        <f>[1]основа!AM136</f>
        <v>42551</v>
      </c>
    </row>
    <row r="113" spans="226:227" x14ac:dyDescent="0.2">
      <c r="HR113" s="12"/>
      <c r="HS113" s="6">
        <f>[1]основа!AM137</f>
        <v>42551</v>
      </c>
    </row>
    <row r="114" spans="226:227" x14ac:dyDescent="0.2">
      <c r="HR114" s="12"/>
      <c r="HS114" s="6">
        <f>[1]основа!AM138</f>
        <v>42551</v>
      </c>
    </row>
    <row r="115" spans="226:227" x14ac:dyDescent="0.2">
      <c r="HR115" s="12"/>
      <c r="HS115" s="6">
        <f>[1]основа!AM139</f>
        <v>42551</v>
      </c>
    </row>
    <row r="116" spans="226:227" x14ac:dyDescent="0.2">
      <c r="HR116" s="12"/>
      <c r="HS116" s="6">
        <f>[1]основа!AM140</f>
        <v>42551</v>
      </c>
    </row>
    <row r="117" spans="226:227" x14ac:dyDescent="0.2">
      <c r="HR117" s="12"/>
      <c r="HS117" s="6">
        <f>[1]основа!AM141</f>
        <v>42551</v>
      </c>
    </row>
    <row r="118" spans="226:227" x14ac:dyDescent="0.2">
      <c r="HR118" s="12"/>
      <c r="HS118" s="6">
        <f>[1]основа!AM142</f>
        <v>42551</v>
      </c>
    </row>
    <row r="119" spans="226:227" x14ac:dyDescent="0.2">
      <c r="HR119" s="12"/>
      <c r="HS119" s="6">
        <f>[1]основа!AM143</f>
        <v>42551</v>
      </c>
    </row>
    <row r="120" spans="226:227" x14ac:dyDescent="0.2">
      <c r="HR120" s="12"/>
      <c r="HS120" s="6">
        <f>[1]основа!AM144</f>
        <v>42551</v>
      </c>
    </row>
    <row r="121" spans="226:227" x14ac:dyDescent="0.2">
      <c r="HR121" s="12"/>
      <c r="HS121" s="6">
        <f>[1]основа!AM145</f>
        <v>42551</v>
      </c>
    </row>
    <row r="122" spans="226:227" x14ac:dyDescent="0.2">
      <c r="HR122" s="12"/>
      <c r="HS122" s="6">
        <f>[1]основа!AM146</f>
        <v>42551</v>
      </c>
    </row>
    <row r="123" spans="226:227" x14ac:dyDescent="0.2">
      <c r="HR123" s="12"/>
      <c r="HS123" s="6">
        <f>[1]основа!AM147</f>
        <v>42551</v>
      </c>
    </row>
    <row r="124" spans="226:227" x14ac:dyDescent="0.2">
      <c r="HR124" s="12"/>
      <c r="HS124" s="6">
        <f>[1]основа!AM148</f>
        <v>42551</v>
      </c>
    </row>
    <row r="125" spans="226:227" x14ac:dyDescent="0.2">
      <c r="HR125" s="12"/>
      <c r="HS125" s="6">
        <f>[1]основа!AM149</f>
        <v>42551</v>
      </c>
    </row>
    <row r="126" spans="226:227" x14ac:dyDescent="0.2">
      <c r="HR126" s="12"/>
      <c r="HS126" s="6">
        <f>[1]основа!AM150</f>
        <v>42551</v>
      </c>
    </row>
    <row r="127" spans="226:227" x14ac:dyDescent="0.2">
      <c r="HR127" s="12"/>
      <c r="HS127" s="6">
        <f>[1]основа!AM151</f>
        <v>42551</v>
      </c>
    </row>
    <row r="128" spans="226:227" x14ac:dyDescent="0.2">
      <c r="HR128" s="12"/>
      <c r="HS128" s="6">
        <f>[1]основа!AM152</f>
        <v>42551</v>
      </c>
    </row>
    <row r="129" spans="226:227" x14ac:dyDescent="0.2">
      <c r="HR129" s="12"/>
      <c r="HS129" s="6">
        <f>[1]основа!AM153</f>
        <v>42551</v>
      </c>
    </row>
    <row r="130" spans="226:227" x14ac:dyDescent="0.2">
      <c r="HR130" s="12"/>
      <c r="HS130" s="6">
        <f>[1]основа!AM154</f>
        <v>42551</v>
      </c>
    </row>
    <row r="131" spans="226:227" x14ac:dyDescent="0.2">
      <c r="HR131" s="12"/>
      <c r="HS131" s="6">
        <f>[1]основа!AM155</f>
        <v>42551</v>
      </c>
    </row>
    <row r="132" spans="226:227" x14ac:dyDescent="0.2">
      <c r="HR132" s="12"/>
      <c r="HS132" s="6">
        <f>[1]основа!AM156</f>
        <v>42551</v>
      </c>
    </row>
    <row r="133" spans="226:227" x14ac:dyDescent="0.2">
      <c r="HR133" s="12"/>
      <c r="HS133" s="6">
        <f>[1]основа!AM157</f>
        <v>42551</v>
      </c>
    </row>
    <row r="134" spans="226:227" x14ac:dyDescent="0.2">
      <c r="HR134" s="12"/>
      <c r="HS134" s="6">
        <f>[1]основа!AM158</f>
        <v>42551</v>
      </c>
    </row>
    <row r="135" spans="226:227" x14ac:dyDescent="0.2">
      <c r="HR135" s="12"/>
      <c r="HS135" s="6">
        <f>[1]основа!AM159</f>
        <v>42551</v>
      </c>
    </row>
    <row r="136" spans="226:227" x14ac:dyDescent="0.2">
      <c r="HR136" s="12"/>
      <c r="HS136" s="6">
        <f>[1]основа!AM160</f>
        <v>42551</v>
      </c>
    </row>
    <row r="137" spans="226:227" x14ac:dyDescent="0.2">
      <c r="HR137" s="12"/>
      <c r="HS137" s="6">
        <f>[1]основа!AM161</f>
        <v>42551</v>
      </c>
    </row>
    <row r="138" spans="226:227" x14ac:dyDescent="0.2">
      <c r="HR138" s="12"/>
      <c r="HS138" s="6">
        <f>[1]основа!AM162</f>
        <v>42551</v>
      </c>
    </row>
    <row r="139" spans="226:227" x14ac:dyDescent="0.2">
      <c r="HR139" s="12"/>
      <c r="HS139" s="6">
        <f>[1]основа!AM163</f>
        <v>42551</v>
      </c>
    </row>
    <row r="140" spans="226:227" x14ac:dyDescent="0.2">
      <c r="HR140" s="12"/>
      <c r="HS140" s="6">
        <f>[1]основа!AM164</f>
        <v>42551</v>
      </c>
    </row>
    <row r="141" spans="226:227" x14ac:dyDescent="0.2">
      <c r="HR141" s="12"/>
      <c r="HS141" s="6">
        <f>[1]основа!AM165</f>
        <v>42551</v>
      </c>
    </row>
    <row r="142" spans="226:227" x14ac:dyDescent="0.2">
      <c r="HR142" s="12"/>
      <c r="HS142" s="6">
        <f>[1]основа!AM166</f>
        <v>42551</v>
      </c>
    </row>
    <row r="143" spans="226:227" x14ac:dyDescent="0.2">
      <c r="HR143" s="12"/>
      <c r="HS143" s="6">
        <f>[1]основа!AM167</f>
        <v>42551</v>
      </c>
    </row>
    <row r="144" spans="226:227" x14ac:dyDescent="0.2">
      <c r="HR144" s="12"/>
      <c r="HS144" s="6">
        <f>[1]основа!AM168</f>
        <v>42551</v>
      </c>
    </row>
    <row r="145" spans="226:227" x14ac:dyDescent="0.2">
      <c r="HR145" s="12"/>
      <c r="HS145" s="6">
        <f>[1]основа!AM169</f>
        <v>42551</v>
      </c>
    </row>
    <row r="146" spans="226:227" x14ac:dyDescent="0.2">
      <c r="HR146" s="12"/>
      <c r="HS146" s="6">
        <f>[1]основа!AM170</f>
        <v>42551</v>
      </c>
    </row>
    <row r="147" spans="226:227" x14ac:dyDescent="0.2">
      <c r="HR147" s="12"/>
      <c r="HS147" s="6">
        <f>[1]основа!AM171</f>
        <v>42551</v>
      </c>
    </row>
    <row r="148" spans="226:227" x14ac:dyDescent="0.2">
      <c r="HR148" s="12"/>
      <c r="HS148" s="6">
        <f>[1]основа!AM172</f>
        <v>42551</v>
      </c>
    </row>
    <row r="149" spans="226:227" x14ac:dyDescent="0.2">
      <c r="HR149" s="12"/>
      <c r="HS149" s="6">
        <f>[1]основа!AM173</f>
        <v>42551</v>
      </c>
    </row>
    <row r="150" spans="226:227" x14ac:dyDescent="0.2">
      <c r="HR150" s="12"/>
      <c r="HS150" s="6">
        <f>[1]основа!AM174</f>
        <v>42551</v>
      </c>
    </row>
    <row r="151" spans="226:227" x14ac:dyDescent="0.2">
      <c r="HR151" s="12"/>
      <c r="HS151" s="6">
        <f>[1]основа!AM175</f>
        <v>42551</v>
      </c>
    </row>
    <row r="152" spans="226:227" x14ac:dyDescent="0.2">
      <c r="HR152" s="12"/>
      <c r="HS152" s="6">
        <f>[1]основа!AM176</f>
        <v>42551</v>
      </c>
    </row>
    <row r="153" spans="226:227" x14ac:dyDescent="0.2">
      <c r="HR153" s="12"/>
      <c r="HS153" s="6">
        <f>[1]основа!AM177</f>
        <v>42551</v>
      </c>
    </row>
    <row r="154" spans="226:227" x14ac:dyDescent="0.2">
      <c r="HR154" s="12"/>
      <c r="HS154" s="6">
        <f>[1]основа!AM178</f>
        <v>42551</v>
      </c>
    </row>
    <row r="155" spans="226:227" x14ac:dyDescent="0.2">
      <c r="HR155" s="12"/>
      <c r="HS155" s="6">
        <f>[1]основа!AM179</f>
        <v>42551</v>
      </c>
    </row>
    <row r="156" spans="226:227" x14ac:dyDescent="0.2">
      <c r="HR156" s="12"/>
      <c r="HS156" s="6">
        <f>[1]основа!AM180</f>
        <v>42551</v>
      </c>
    </row>
    <row r="157" spans="226:227" x14ac:dyDescent="0.2">
      <c r="HR157" s="12"/>
      <c r="HS157" s="6">
        <f>[1]основа!AM181</f>
        <v>42551</v>
      </c>
    </row>
    <row r="158" spans="226:227" x14ac:dyDescent="0.2">
      <c r="HR158" s="12"/>
      <c r="HS158" s="6">
        <f>[1]основа!AM182</f>
        <v>42551</v>
      </c>
    </row>
    <row r="159" spans="226:227" x14ac:dyDescent="0.2">
      <c r="HR159" s="12"/>
      <c r="HS159" s="6">
        <f>[1]основа!AM183</f>
        <v>42551</v>
      </c>
    </row>
    <row r="160" spans="226:227" x14ac:dyDescent="0.2">
      <c r="HR160" s="12"/>
      <c r="HS160" s="6">
        <f>[1]основа!AM184</f>
        <v>42551</v>
      </c>
    </row>
    <row r="161" spans="226:227" x14ac:dyDescent="0.2">
      <c r="HR161" s="12"/>
      <c r="HS161" s="6">
        <f>[1]основа!AM185</f>
        <v>42551</v>
      </c>
    </row>
    <row r="162" spans="226:227" x14ac:dyDescent="0.2">
      <c r="HR162" s="12"/>
      <c r="HS162" s="6">
        <f>[1]основа!AM186</f>
        <v>42551</v>
      </c>
    </row>
    <row r="163" spans="226:227" x14ac:dyDescent="0.2">
      <c r="HR163" s="12"/>
      <c r="HS163" s="6">
        <f>[1]основа!AM187</f>
        <v>42551</v>
      </c>
    </row>
    <row r="164" spans="226:227" x14ac:dyDescent="0.2">
      <c r="HR164" s="12"/>
      <c r="HS164" s="6">
        <f>[1]основа!AM188</f>
        <v>42551</v>
      </c>
    </row>
    <row r="165" spans="226:227" x14ac:dyDescent="0.2">
      <c r="HR165" s="12"/>
      <c r="HS165" s="6">
        <f>[1]основа!AM189</f>
        <v>42551</v>
      </c>
    </row>
    <row r="166" spans="226:227" x14ac:dyDescent="0.2">
      <c r="HR166" s="12"/>
      <c r="HS166" s="6">
        <f>[1]основа!AM190</f>
        <v>42551</v>
      </c>
    </row>
    <row r="167" spans="226:227" x14ac:dyDescent="0.2">
      <c r="HR167" s="12"/>
      <c r="HS167" s="6">
        <f>[1]основа!AM191</f>
        <v>42551</v>
      </c>
    </row>
    <row r="168" spans="226:227" x14ac:dyDescent="0.2">
      <c r="HR168" s="12"/>
      <c r="HS168" s="6">
        <f>[1]основа!AM192</f>
        <v>42551</v>
      </c>
    </row>
    <row r="169" spans="226:227" x14ac:dyDescent="0.2">
      <c r="HR169" s="12"/>
      <c r="HS169" s="6">
        <f>[1]основа!AM193</f>
        <v>42551</v>
      </c>
    </row>
    <row r="170" spans="226:227" x14ac:dyDescent="0.2">
      <c r="HR170" s="12"/>
      <c r="HS170" s="6">
        <f>[1]основа!AM194</f>
        <v>42551</v>
      </c>
    </row>
    <row r="171" spans="226:227" x14ac:dyDescent="0.2">
      <c r="HR171" s="12"/>
      <c r="HS171" s="6">
        <f>[1]основа!AM195</f>
        <v>42551</v>
      </c>
    </row>
    <row r="172" spans="226:227" x14ac:dyDescent="0.2">
      <c r="HR172" s="12"/>
      <c r="HS172" s="6">
        <f>[1]основа!AM196</f>
        <v>42551</v>
      </c>
    </row>
    <row r="173" spans="226:227" x14ac:dyDescent="0.2">
      <c r="HR173" s="12"/>
      <c r="HS173" s="6">
        <f>[1]основа!AM197</f>
        <v>42551</v>
      </c>
    </row>
    <row r="174" spans="226:227" x14ac:dyDescent="0.2">
      <c r="HR174" s="12"/>
      <c r="HS174" s="6">
        <f>[1]основа!AM198</f>
        <v>42551</v>
      </c>
    </row>
    <row r="175" spans="226:227" x14ac:dyDescent="0.2">
      <c r="HR175" s="12"/>
      <c r="HS175" s="6">
        <f>[1]основа!AM199</f>
        <v>42551</v>
      </c>
    </row>
    <row r="176" spans="226:227" x14ac:dyDescent="0.2">
      <c r="HR176" s="12"/>
      <c r="HS176" s="6">
        <f>[1]основа!AM200</f>
        <v>42551</v>
      </c>
    </row>
    <row r="177" spans="226:227" x14ac:dyDescent="0.2">
      <c r="HR177" s="12"/>
      <c r="HS177" s="6">
        <f>[1]основа!AM201</f>
        <v>42551</v>
      </c>
    </row>
    <row r="178" spans="226:227" x14ac:dyDescent="0.2">
      <c r="HR178" s="12"/>
      <c r="HS178" s="6">
        <f>[1]основа!AM202</f>
        <v>42551</v>
      </c>
    </row>
    <row r="179" spans="226:227" x14ac:dyDescent="0.2">
      <c r="HR179" s="12"/>
      <c r="HS179" s="6">
        <f>[1]основа!AM203</f>
        <v>42551</v>
      </c>
    </row>
    <row r="180" spans="226:227" x14ac:dyDescent="0.2">
      <c r="HR180" s="12"/>
      <c r="HS180" s="6">
        <f>[1]основа!AM204</f>
        <v>42551</v>
      </c>
    </row>
    <row r="181" spans="226:227" x14ac:dyDescent="0.2">
      <c r="HR181" s="12"/>
      <c r="HS181" s="6">
        <f>[1]основа!AM205</f>
        <v>42551</v>
      </c>
    </row>
    <row r="182" spans="226:227" x14ac:dyDescent="0.2">
      <c r="HR182" s="12"/>
      <c r="HS182" s="6">
        <f>[1]основа!AM206</f>
        <v>42551</v>
      </c>
    </row>
    <row r="183" spans="226:227" x14ac:dyDescent="0.2">
      <c r="HR183" s="12"/>
      <c r="HS183" s="6">
        <f>[1]основа!AM207</f>
        <v>42551</v>
      </c>
    </row>
    <row r="184" spans="226:227" x14ac:dyDescent="0.2">
      <c r="HR184" s="12"/>
      <c r="HS184" s="6">
        <f>[1]основа!AM208</f>
        <v>42551</v>
      </c>
    </row>
    <row r="185" spans="226:227" x14ac:dyDescent="0.2">
      <c r="HR185" s="12"/>
      <c r="HS185" s="6">
        <f>[1]основа!AM209</f>
        <v>42551</v>
      </c>
    </row>
    <row r="186" spans="226:227" x14ac:dyDescent="0.2">
      <c r="HR186" s="12"/>
      <c r="HS186" s="6">
        <f>[1]основа!AM210</f>
        <v>42551</v>
      </c>
    </row>
    <row r="187" spans="226:227" x14ac:dyDescent="0.2">
      <c r="HR187" s="12"/>
      <c r="HS187" s="6">
        <f>[1]основа!AM211</f>
        <v>42551</v>
      </c>
    </row>
    <row r="188" spans="226:227" x14ac:dyDescent="0.2">
      <c r="HR188" s="12"/>
      <c r="HS188" s="6">
        <f>[1]основа!AM212</f>
        <v>42551</v>
      </c>
    </row>
    <row r="189" spans="226:227" x14ac:dyDescent="0.2">
      <c r="HR189" s="12"/>
      <c r="HS189" s="6">
        <f>[1]основа!AM213</f>
        <v>42551</v>
      </c>
    </row>
    <row r="190" spans="226:227" x14ac:dyDescent="0.2">
      <c r="HR190" s="12"/>
      <c r="HS190" s="6">
        <f>[1]основа!AM214</f>
        <v>42551</v>
      </c>
    </row>
    <row r="191" spans="226:227" x14ac:dyDescent="0.2">
      <c r="HR191" s="12"/>
      <c r="HS191" s="6">
        <f>[1]основа!AM215</f>
        <v>42551</v>
      </c>
    </row>
    <row r="192" spans="226:227" x14ac:dyDescent="0.2">
      <c r="HR192" s="12"/>
      <c r="HS192" s="6">
        <f>[1]основа!AM216</f>
        <v>42551</v>
      </c>
    </row>
    <row r="193" spans="226:227" x14ac:dyDescent="0.2">
      <c r="HR193" s="12"/>
      <c r="HS193" s="6">
        <f>[1]основа!AM217</f>
        <v>42551</v>
      </c>
    </row>
    <row r="194" spans="226:227" x14ac:dyDescent="0.2">
      <c r="HR194" s="12"/>
      <c r="HS194" s="6">
        <f>[1]основа!AM218</f>
        <v>42551</v>
      </c>
    </row>
    <row r="195" spans="226:227" x14ac:dyDescent="0.2">
      <c r="HR195" s="12"/>
      <c r="HS195" s="6">
        <f>[1]основа!AM219</f>
        <v>42551</v>
      </c>
    </row>
    <row r="196" spans="226:227" x14ac:dyDescent="0.2">
      <c r="HR196" s="12"/>
      <c r="HS196" s="6">
        <f>[1]основа!AM220</f>
        <v>42551</v>
      </c>
    </row>
    <row r="197" spans="226:227" x14ac:dyDescent="0.2">
      <c r="HR197" s="12"/>
      <c r="HS197" s="6">
        <f>[1]основа!AM221</f>
        <v>42551</v>
      </c>
    </row>
    <row r="198" spans="226:227" x14ac:dyDescent="0.2">
      <c r="HR198" s="12"/>
      <c r="HS198" s="6">
        <f>[1]основа!AM222</f>
        <v>42551</v>
      </c>
    </row>
    <row r="199" spans="226:227" x14ac:dyDescent="0.2">
      <c r="HR199" s="12"/>
      <c r="HS199" s="6">
        <f>[1]основа!AM223</f>
        <v>42551</v>
      </c>
    </row>
    <row r="200" spans="226:227" x14ac:dyDescent="0.2">
      <c r="HR200" s="12"/>
      <c r="HS200" s="6">
        <f>[1]основа!AM224</f>
        <v>42551</v>
      </c>
    </row>
    <row r="201" spans="226:227" x14ac:dyDescent="0.2">
      <c r="HR201" s="12"/>
      <c r="HS201" s="6">
        <f>[1]основа!AM225</f>
        <v>42551</v>
      </c>
    </row>
    <row r="202" spans="226:227" x14ac:dyDescent="0.2">
      <c r="HR202" s="12"/>
      <c r="HS202" s="6">
        <f>[1]основа!AM226</f>
        <v>42551</v>
      </c>
    </row>
    <row r="203" spans="226:227" x14ac:dyDescent="0.2">
      <c r="HR203" s="12"/>
      <c r="HS203" s="6">
        <f>[1]основа!AM227</f>
        <v>42551</v>
      </c>
    </row>
    <row r="204" spans="226:227" x14ac:dyDescent="0.2">
      <c r="HR204" s="12"/>
      <c r="HS204" s="6">
        <f>[1]основа!AM228</f>
        <v>42551</v>
      </c>
    </row>
    <row r="205" spans="226:227" x14ac:dyDescent="0.2">
      <c r="HR205" s="12"/>
      <c r="HS205" s="6">
        <f>[1]основа!AM229</f>
        <v>42551</v>
      </c>
    </row>
    <row r="206" spans="226:227" x14ac:dyDescent="0.2">
      <c r="HR206" s="12"/>
      <c r="HS206" s="6">
        <f>[1]основа!AM230</f>
        <v>42551</v>
      </c>
    </row>
    <row r="207" spans="226:227" x14ac:dyDescent="0.2">
      <c r="HR207" s="12"/>
      <c r="HS207" s="6">
        <f>[1]основа!AM231</f>
        <v>42551</v>
      </c>
    </row>
    <row r="208" spans="226:227" x14ac:dyDescent="0.2">
      <c r="HR208" s="12"/>
      <c r="HS208" s="6">
        <f>[1]основа!AM232</f>
        <v>42551</v>
      </c>
    </row>
    <row r="209" spans="226:227" x14ac:dyDescent="0.2">
      <c r="HR209" s="12"/>
      <c r="HS209" s="6">
        <f>[1]основа!AM233</f>
        <v>42551</v>
      </c>
    </row>
    <row r="210" spans="226:227" x14ac:dyDescent="0.2">
      <c r="HR210" s="12"/>
      <c r="HS210" s="6">
        <f>[1]основа!AM234</f>
        <v>42551</v>
      </c>
    </row>
    <row r="211" spans="226:227" x14ac:dyDescent="0.2">
      <c r="HR211" s="12"/>
      <c r="HS211" s="6">
        <f>[1]основа!AM235</f>
        <v>42551</v>
      </c>
    </row>
    <row r="212" spans="226:227" x14ac:dyDescent="0.2">
      <c r="HR212" s="12"/>
      <c r="HS212" s="6">
        <f>[1]основа!AM236</f>
        <v>42551</v>
      </c>
    </row>
    <row r="213" spans="226:227" x14ac:dyDescent="0.2">
      <c r="HR213" s="12"/>
      <c r="HS213" s="6">
        <f>[1]основа!AM237</f>
        <v>42551</v>
      </c>
    </row>
    <row r="214" spans="226:227" x14ac:dyDescent="0.2">
      <c r="HR214" s="12"/>
      <c r="HS214" s="6">
        <f>[1]основа!AM238</f>
        <v>42551</v>
      </c>
    </row>
    <row r="215" spans="226:227" x14ac:dyDescent="0.2">
      <c r="HR215" s="12"/>
      <c r="HS215" s="6">
        <f>[1]основа!AM239</f>
        <v>42551</v>
      </c>
    </row>
    <row r="216" spans="226:227" x14ac:dyDescent="0.2">
      <c r="HR216" s="12"/>
      <c r="HS216" s="6">
        <f>[1]основа!AM240</f>
        <v>42551</v>
      </c>
    </row>
    <row r="217" spans="226:227" x14ac:dyDescent="0.2">
      <c r="HR217" s="12"/>
      <c r="HS217" s="6">
        <f>[1]основа!AM241</f>
        <v>42551</v>
      </c>
    </row>
    <row r="218" spans="226:227" x14ac:dyDescent="0.2">
      <c r="HR218" s="12"/>
      <c r="HS218" s="6">
        <f>[1]основа!AM242</f>
        <v>42551</v>
      </c>
    </row>
    <row r="219" spans="226:227" x14ac:dyDescent="0.2">
      <c r="HR219" s="12"/>
      <c r="HS219" s="6">
        <f>[1]основа!AM243</f>
        <v>42551</v>
      </c>
    </row>
    <row r="220" spans="226:227" x14ac:dyDescent="0.2">
      <c r="HR220" s="12"/>
      <c r="HS220" s="6">
        <f>[1]основа!AM244</f>
        <v>42551</v>
      </c>
    </row>
    <row r="221" spans="226:227" x14ac:dyDescent="0.2">
      <c r="HR221" s="12"/>
      <c r="HS221" s="6">
        <f>[1]основа!AM245</f>
        <v>42551</v>
      </c>
    </row>
    <row r="222" spans="226:227" x14ac:dyDescent="0.2">
      <c r="HR222" s="12"/>
      <c r="HS222" s="6">
        <f>[1]основа!AM246</f>
        <v>42551</v>
      </c>
    </row>
    <row r="223" spans="226:227" x14ac:dyDescent="0.2">
      <c r="HR223" s="12"/>
      <c r="HS223" s="6">
        <f>[1]основа!AM247</f>
        <v>42551</v>
      </c>
    </row>
    <row r="224" spans="226:227" x14ac:dyDescent="0.2">
      <c r="HR224" s="12"/>
      <c r="HS224" s="6">
        <f>[1]основа!AM248</f>
        <v>42551</v>
      </c>
    </row>
    <row r="225" spans="226:227" x14ac:dyDescent="0.2">
      <c r="HR225" s="12"/>
      <c r="HS225" s="6">
        <f>[1]основа!AM249</f>
        <v>42551</v>
      </c>
    </row>
    <row r="226" spans="226:227" x14ac:dyDescent="0.2">
      <c r="HR226" s="12"/>
      <c r="HS226" s="6">
        <f>[1]основа!AM250</f>
        <v>42551</v>
      </c>
    </row>
    <row r="227" spans="226:227" x14ac:dyDescent="0.2">
      <c r="HR227" s="12"/>
      <c r="HS227" s="6">
        <f>[1]основа!AM251</f>
        <v>42551</v>
      </c>
    </row>
    <row r="228" spans="226:227" x14ac:dyDescent="0.2">
      <c r="HR228" s="12"/>
      <c r="HS228" s="6">
        <f>[1]основа!AM252</f>
        <v>42551</v>
      </c>
    </row>
    <row r="229" spans="226:227" x14ac:dyDescent="0.2">
      <c r="HR229" s="12"/>
      <c r="HS229" s="6">
        <f>[1]основа!AM253</f>
        <v>42551</v>
      </c>
    </row>
    <row r="230" spans="226:227" x14ac:dyDescent="0.2">
      <c r="HR230" s="12"/>
      <c r="HS230" s="6">
        <f>[1]основа!AM254</f>
        <v>42551</v>
      </c>
    </row>
    <row r="231" spans="226:227" x14ac:dyDescent="0.2">
      <c r="HR231" s="12"/>
      <c r="HS231" s="6">
        <f>[1]основа!AM255</f>
        <v>42551</v>
      </c>
    </row>
    <row r="232" spans="226:227" x14ac:dyDescent="0.2">
      <c r="HR232" s="12"/>
      <c r="HS232" s="6">
        <f>[1]основа!AM256</f>
        <v>42551</v>
      </c>
    </row>
    <row r="233" spans="226:227" x14ac:dyDescent="0.2">
      <c r="HR233" s="12"/>
      <c r="HS233" s="6">
        <f>[1]основа!AM257</f>
        <v>42551</v>
      </c>
    </row>
    <row r="234" spans="226:227" x14ac:dyDescent="0.2">
      <c r="HR234" s="12"/>
      <c r="HS234" s="6">
        <f>[1]основа!AM258</f>
        <v>42551</v>
      </c>
    </row>
    <row r="235" spans="226:227" x14ac:dyDescent="0.2">
      <c r="HR235" s="12"/>
      <c r="HS235" s="6">
        <f>[1]основа!AM259</f>
        <v>42551</v>
      </c>
    </row>
    <row r="236" spans="226:227" x14ac:dyDescent="0.2">
      <c r="HR236" s="12"/>
      <c r="HS236" s="6">
        <f>[1]основа!AM260</f>
        <v>42551</v>
      </c>
    </row>
    <row r="237" spans="226:227" x14ac:dyDescent="0.2">
      <c r="HR237" s="12"/>
      <c r="HS237" s="6">
        <f>[1]основа!AM261</f>
        <v>42551</v>
      </c>
    </row>
    <row r="238" spans="226:227" x14ac:dyDescent="0.2">
      <c r="HR238" s="12"/>
      <c r="HS238" s="6">
        <f>[1]основа!AM262</f>
        <v>42551</v>
      </c>
    </row>
    <row r="239" spans="226:227" x14ac:dyDescent="0.2">
      <c r="HR239" s="12"/>
      <c r="HS239" s="6">
        <f>[1]основа!AM263</f>
        <v>42551</v>
      </c>
    </row>
    <row r="240" spans="226:227" x14ac:dyDescent="0.2">
      <c r="HR240" s="12"/>
      <c r="HS240" s="6">
        <f>[1]основа!AM264</f>
        <v>42551</v>
      </c>
    </row>
    <row r="241" spans="226:227" x14ac:dyDescent="0.2">
      <c r="HR241" s="12"/>
      <c r="HS241" s="6">
        <f>[1]основа!AM265</f>
        <v>42551</v>
      </c>
    </row>
    <row r="242" spans="226:227" x14ac:dyDescent="0.2">
      <c r="HR242" s="12"/>
      <c r="HS242" s="6">
        <f>[1]основа!AM266</f>
        <v>42551</v>
      </c>
    </row>
    <row r="243" spans="226:227" x14ac:dyDescent="0.2">
      <c r="HR243" s="12"/>
      <c r="HS243" s="6">
        <f>[1]основа!AM267</f>
        <v>42551</v>
      </c>
    </row>
    <row r="244" spans="226:227" x14ac:dyDescent="0.2">
      <c r="HR244" s="12"/>
      <c r="HS244" s="6">
        <f>[1]основа!AM268</f>
        <v>42551</v>
      </c>
    </row>
    <row r="245" spans="226:227" x14ac:dyDescent="0.2">
      <c r="HR245" s="12"/>
      <c r="HS245" s="6">
        <f>[1]основа!AM269</f>
        <v>42551</v>
      </c>
    </row>
    <row r="246" spans="226:227" x14ac:dyDescent="0.2">
      <c r="HR246" s="12"/>
      <c r="HS246" s="6">
        <f>[1]основа!AM270</f>
        <v>42551</v>
      </c>
    </row>
    <row r="247" spans="226:227" x14ac:dyDescent="0.2">
      <c r="HR247" s="12"/>
      <c r="HS247" s="6">
        <f>[1]основа!AM271</f>
        <v>42551</v>
      </c>
    </row>
    <row r="248" spans="226:227" x14ac:dyDescent="0.2">
      <c r="HR248" s="12"/>
      <c r="HS248" s="6">
        <f>[1]основа!AM272</f>
        <v>42551</v>
      </c>
    </row>
    <row r="249" spans="226:227" x14ac:dyDescent="0.2">
      <c r="HR249" s="12"/>
      <c r="HS249" s="6">
        <f>[1]основа!AM273</f>
        <v>42551</v>
      </c>
    </row>
    <row r="250" spans="226:227" x14ac:dyDescent="0.2">
      <c r="HR250" s="12"/>
      <c r="HS250" s="6">
        <f>[1]основа!AM274</f>
        <v>42551</v>
      </c>
    </row>
    <row r="251" spans="226:227" x14ac:dyDescent="0.2">
      <c r="HR251" s="12"/>
      <c r="HS251" s="6">
        <f>[1]основа!AM275</f>
        <v>42551</v>
      </c>
    </row>
    <row r="252" spans="226:227" x14ac:dyDescent="0.2">
      <c r="HR252" s="12"/>
      <c r="HS252" s="6">
        <f>[1]основа!AM276</f>
        <v>42551</v>
      </c>
    </row>
    <row r="253" spans="226:227" x14ac:dyDescent="0.2">
      <c r="HR253" s="12"/>
      <c r="HS253" s="6">
        <f>[1]основа!AM277</f>
        <v>42551</v>
      </c>
    </row>
    <row r="254" spans="226:227" x14ac:dyDescent="0.2">
      <c r="HR254" s="12"/>
      <c r="HS254" s="6">
        <f>[1]основа!AM278</f>
        <v>42551</v>
      </c>
    </row>
    <row r="255" spans="226:227" x14ac:dyDescent="0.2">
      <c r="HR255" s="12"/>
      <c r="HS255" s="6">
        <f>[1]основа!AM279</f>
        <v>42551</v>
      </c>
    </row>
    <row r="256" spans="226:227" x14ac:dyDescent="0.2">
      <c r="HR256" s="12"/>
      <c r="HS256" s="6">
        <f>[1]основа!AM280</f>
        <v>42551</v>
      </c>
    </row>
    <row r="257" spans="226:227" x14ac:dyDescent="0.2">
      <c r="HR257" s="12"/>
      <c r="HS257" s="6">
        <f>[1]основа!AM281</f>
        <v>42551</v>
      </c>
    </row>
    <row r="258" spans="226:227" x14ac:dyDescent="0.2">
      <c r="HR258" s="12"/>
      <c r="HS258" s="6">
        <f>[1]основа!AM282</f>
        <v>42551</v>
      </c>
    </row>
    <row r="259" spans="226:227" x14ac:dyDescent="0.2">
      <c r="HR259" s="12"/>
      <c r="HS259" s="6">
        <f>[1]основа!AM283</f>
        <v>42551</v>
      </c>
    </row>
    <row r="260" spans="226:227" x14ac:dyDescent="0.2">
      <c r="HR260" s="12"/>
      <c r="HS260" s="6">
        <f>[1]основа!AM284</f>
        <v>42551</v>
      </c>
    </row>
    <row r="261" spans="226:227" x14ac:dyDescent="0.2">
      <c r="HR261" s="12"/>
      <c r="HS261" s="6">
        <f>[1]основа!AM285</f>
        <v>42551</v>
      </c>
    </row>
    <row r="262" spans="226:227" x14ac:dyDescent="0.2">
      <c r="HR262" s="12"/>
      <c r="HS262" s="6">
        <f>[1]основа!AM286</f>
        <v>42551</v>
      </c>
    </row>
    <row r="263" spans="226:227" x14ac:dyDescent="0.2">
      <c r="HR263" s="12"/>
      <c r="HS263" s="6">
        <f>[1]основа!AM287</f>
        <v>42551</v>
      </c>
    </row>
    <row r="264" spans="226:227" x14ac:dyDescent="0.2">
      <c r="HR264" s="12"/>
      <c r="HS264" s="6">
        <f>[1]основа!AM288</f>
        <v>42551</v>
      </c>
    </row>
    <row r="265" spans="226:227" x14ac:dyDescent="0.2">
      <c r="HR265" s="12"/>
      <c r="HS265" s="6">
        <f>[1]основа!AM289</f>
        <v>42551</v>
      </c>
    </row>
    <row r="266" spans="226:227" x14ac:dyDescent="0.2">
      <c r="HR266" s="12"/>
      <c r="HS266" s="6">
        <f>[1]основа!AM290</f>
        <v>42551</v>
      </c>
    </row>
    <row r="267" spans="226:227" x14ac:dyDescent="0.2">
      <c r="HR267" s="12"/>
      <c r="HS267" s="6">
        <f>[1]основа!AM291</f>
        <v>42551</v>
      </c>
    </row>
    <row r="268" spans="226:227" x14ac:dyDescent="0.2">
      <c r="HR268" s="12"/>
      <c r="HS268" s="6">
        <f>[1]основа!AM292</f>
        <v>42551</v>
      </c>
    </row>
    <row r="269" spans="226:227" x14ac:dyDescent="0.2">
      <c r="HR269" s="12"/>
      <c r="HS269" s="6">
        <f>[1]основа!AM293</f>
        <v>42551</v>
      </c>
    </row>
    <row r="270" spans="226:227" x14ac:dyDescent="0.2">
      <c r="HR270" s="12"/>
      <c r="HS270" s="6">
        <f>[1]основа!AM294</f>
        <v>42551</v>
      </c>
    </row>
    <row r="271" spans="226:227" x14ac:dyDescent="0.2">
      <c r="HR271" s="12"/>
      <c r="HS271" s="6">
        <f>[1]основа!AM295</f>
        <v>42551</v>
      </c>
    </row>
    <row r="272" spans="226:227" x14ac:dyDescent="0.2">
      <c r="HR272" s="12"/>
      <c r="HS272" s="6">
        <f>[1]основа!AM296</f>
        <v>42551</v>
      </c>
    </row>
    <row r="273" spans="226:227" x14ac:dyDescent="0.2">
      <c r="HR273" s="12"/>
      <c r="HS273" s="6">
        <f>[1]основа!AM297</f>
        <v>42551</v>
      </c>
    </row>
    <row r="274" spans="226:227" x14ac:dyDescent="0.2">
      <c r="HR274" s="12"/>
      <c r="HS274" s="6">
        <f>[1]основа!AM298</f>
        <v>42551</v>
      </c>
    </row>
    <row r="275" spans="226:227" x14ac:dyDescent="0.2">
      <c r="HR275" s="12"/>
      <c r="HS275" s="6">
        <f>[1]основа!AM299</f>
        <v>42551</v>
      </c>
    </row>
    <row r="276" spans="226:227" x14ac:dyDescent="0.2">
      <c r="HR276" s="12"/>
      <c r="HS276" s="6">
        <f>[1]основа!AM300</f>
        <v>42551</v>
      </c>
    </row>
    <row r="277" spans="226:227" x14ac:dyDescent="0.2">
      <c r="HR277" s="12"/>
      <c r="HS277" s="6">
        <f>[1]основа!AM301</f>
        <v>42551</v>
      </c>
    </row>
    <row r="278" spans="226:227" x14ac:dyDescent="0.2">
      <c r="HR278" s="12"/>
      <c r="HS278" s="6">
        <f>[1]основа!AM302</f>
        <v>42551</v>
      </c>
    </row>
    <row r="279" spans="226:227" x14ac:dyDescent="0.2">
      <c r="HR279" s="12"/>
      <c r="HS279" s="6">
        <f>[1]основа!AM303</f>
        <v>42551</v>
      </c>
    </row>
    <row r="280" spans="226:227" x14ac:dyDescent="0.2">
      <c r="HR280" s="12"/>
      <c r="HS280" s="6">
        <f>[1]основа!AM304</f>
        <v>42551</v>
      </c>
    </row>
    <row r="281" spans="226:227" x14ac:dyDescent="0.2">
      <c r="HR281" s="12"/>
      <c r="HS281" s="6">
        <f>[1]основа!AM305</f>
        <v>42551</v>
      </c>
    </row>
    <row r="282" spans="226:227" x14ac:dyDescent="0.2">
      <c r="HR282" s="12"/>
      <c r="HS282" s="6">
        <f>[1]основа!AM306</f>
        <v>42551</v>
      </c>
    </row>
  </sheetData>
  <sheetProtection formatColumns="0" autoFilter="0"/>
  <mergeCells count="2">
    <mergeCell ref="F46:G46"/>
    <mergeCell ref="A1:G1"/>
  </mergeCells>
  <conditionalFormatting sqref="C1:G5 B13:B19 A2:B5 A16:B20 B31:G31 A13:G14 A1:G1 A40:B40 A21:G23 A36:G38 A41:G51 A24:B24 A26:B31 B27:G29 A11:B11 A35 A8:B8 A12:H12 A33:B34">
    <cfRule type="cellIs" dxfId="2772" priority="532" operator="equal">
      <formula>0</formula>
    </cfRule>
  </conditionalFormatting>
  <conditionalFormatting sqref="A46:A48">
    <cfRule type="cellIs" dxfId="2771" priority="528" operator="equal">
      <formula>0</formula>
    </cfRule>
  </conditionalFormatting>
  <conditionalFormatting sqref="B15 A16:B20 A31:G31 A30:B30 A33:B34 A13:G14 A8:B8 A40:B40 A21:G23 A36:G38 A24:B24 A26:B26 A27:G29 A11:B11 A35 A12:H12">
    <cfRule type="cellIs" dxfId="2770" priority="527" stopIfTrue="1" operator="equal">
      <formula>0</formula>
    </cfRule>
  </conditionalFormatting>
  <conditionalFormatting sqref="B15">
    <cfRule type="cellIs" dxfId="2769" priority="519" stopIfTrue="1" operator="equal">
      <formula>0</formula>
    </cfRule>
  </conditionalFormatting>
  <conditionalFormatting sqref="B15">
    <cfRule type="cellIs" dxfId="2768" priority="500" stopIfTrue="1" operator="equal">
      <formula>0</formula>
    </cfRule>
  </conditionalFormatting>
  <conditionalFormatting sqref="B15">
    <cfRule type="cellIs" dxfId="2767" priority="490" stopIfTrue="1" operator="equal">
      <formula>0</formula>
    </cfRule>
  </conditionalFormatting>
  <conditionalFormatting sqref="B15">
    <cfRule type="cellIs" dxfId="2766" priority="467" stopIfTrue="1" operator="equal">
      <formula>0</formula>
    </cfRule>
  </conditionalFormatting>
  <conditionalFormatting sqref="B15">
    <cfRule type="cellIs" dxfId="2765" priority="457" operator="equal">
      <formula>0</formula>
    </cfRule>
  </conditionalFormatting>
  <conditionalFormatting sqref="B15">
    <cfRule type="cellIs" dxfId="2764" priority="455" stopIfTrue="1" operator="equal">
      <formula>0</formula>
    </cfRule>
  </conditionalFormatting>
  <conditionalFormatting sqref="B15">
    <cfRule type="cellIs" dxfId="2763" priority="443" stopIfTrue="1" operator="equal">
      <formula>0</formula>
    </cfRule>
  </conditionalFormatting>
  <conditionalFormatting sqref="B15">
    <cfRule type="cellIs" dxfId="2762" priority="430" stopIfTrue="1" operator="equal">
      <formula>0</formula>
    </cfRule>
  </conditionalFormatting>
  <conditionalFormatting sqref="E46:G48">
    <cfRule type="cellIs" dxfId="2761" priority="406" operator="equal">
      <formula>0</formula>
    </cfRule>
  </conditionalFormatting>
  <conditionalFormatting sqref="E46:F46">
    <cfRule type="cellIs" dxfId="2760" priority="405" operator="equal">
      <formula>0</formula>
    </cfRule>
  </conditionalFormatting>
  <conditionalFormatting sqref="E48:F48">
    <cfRule type="cellIs" dxfId="2759" priority="404" operator="equal">
      <formula>0</formula>
    </cfRule>
  </conditionalFormatting>
  <conditionalFormatting sqref="E46:G48">
    <cfRule type="cellIs" dxfId="2758" priority="403" operator="equal">
      <formula>0</formula>
    </cfRule>
  </conditionalFormatting>
  <conditionalFormatting sqref="E46:F46">
    <cfRule type="cellIs" dxfId="2757" priority="402" operator="equal">
      <formula>0</formula>
    </cfRule>
  </conditionalFormatting>
  <conditionalFormatting sqref="E48:F48">
    <cfRule type="cellIs" dxfId="2756" priority="401" operator="equal">
      <formula>0</formula>
    </cfRule>
  </conditionalFormatting>
  <conditionalFormatting sqref="E46:G48">
    <cfRule type="cellIs" dxfId="2755" priority="400" operator="equal">
      <formula>0</formula>
    </cfRule>
  </conditionalFormatting>
  <conditionalFormatting sqref="E46:F46">
    <cfRule type="cellIs" dxfId="2754" priority="399" operator="equal">
      <formula>0</formula>
    </cfRule>
  </conditionalFormatting>
  <conditionalFormatting sqref="E48:F48">
    <cfRule type="cellIs" dxfId="2753" priority="398" operator="equal">
      <formula>0</formula>
    </cfRule>
  </conditionalFormatting>
  <conditionalFormatting sqref="A1">
    <cfRule type="cellIs" dxfId="2752" priority="396" operator="equal">
      <formula>0</formula>
    </cfRule>
  </conditionalFormatting>
  <conditionalFormatting sqref="A1">
    <cfRule type="cellIs" dxfId="2751" priority="391" operator="equal">
      <formula>0</formula>
    </cfRule>
  </conditionalFormatting>
  <conditionalFormatting sqref="A15">
    <cfRule type="cellIs" dxfId="2750" priority="370" operator="equal">
      <formula>0</formula>
    </cfRule>
  </conditionalFormatting>
  <conditionalFormatting sqref="A15">
    <cfRule type="cellIs" dxfId="2749" priority="369" stopIfTrue="1" operator="equal">
      <formula>0</formula>
    </cfRule>
  </conditionalFormatting>
  <conditionalFormatting sqref="A15">
    <cfRule type="cellIs" dxfId="2748" priority="367" stopIfTrue="1" operator="equal">
      <formula>0</formula>
    </cfRule>
  </conditionalFormatting>
  <conditionalFormatting sqref="A15">
    <cfRule type="cellIs" dxfId="2747" priority="365" stopIfTrue="1" operator="equal">
      <formula>0</formula>
    </cfRule>
  </conditionalFormatting>
  <conditionalFormatting sqref="A15">
    <cfRule type="cellIs" dxfId="2746" priority="363" stopIfTrue="1" operator="equal">
      <formula>0</formula>
    </cfRule>
  </conditionalFormatting>
  <conditionalFormatting sqref="A15">
    <cfRule type="cellIs" dxfId="2745" priority="361" stopIfTrue="1" operator="equal">
      <formula>0</formula>
    </cfRule>
  </conditionalFormatting>
  <conditionalFormatting sqref="A15">
    <cfRule type="cellIs" dxfId="2744" priority="359" operator="equal">
      <formula>0</formula>
    </cfRule>
  </conditionalFormatting>
  <conditionalFormatting sqref="A15">
    <cfRule type="cellIs" dxfId="2743" priority="358" stopIfTrue="1" operator="equal">
      <formula>0</formula>
    </cfRule>
  </conditionalFormatting>
  <conditionalFormatting sqref="A15">
    <cfRule type="cellIs" dxfId="2742" priority="356" stopIfTrue="1" operator="equal">
      <formula>0</formula>
    </cfRule>
  </conditionalFormatting>
  <conditionalFormatting sqref="A15">
    <cfRule type="cellIs" dxfId="2741" priority="354" stopIfTrue="1" operator="equal">
      <formula>0</formula>
    </cfRule>
  </conditionalFormatting>
  <conditionalFormatting sqref="A15 C15:G16 A13:G14 A16:B16 A18:G18 A33:B33 A40:B40 A21:G22 A36:G38 A41:G43 A27:G31">
    <cfRule type="expression" dxfId="2740" priority="1444" stopIfTrue="1">
      <formula>$IK14&lt;#REF!</formula>
    </cfRule>
  </conditionalFormatting>
  <conditionalFormatting sqref="A23:G23">
    <cfRule type="expression" dxfId="2739" priority="1751" stopIfTrue="1">
      <formula>#REF!&lt;#REF!</formula>
    </cfRule>
  </conditionalFormatting>
  <conditionalFormatting sqref="C11:G11">
    <cfRule type="cellIs" dxfId="2738" priority="269" operator="equal">
      <formula>0</formula>
    </cfRule>
  </conditionalFormatting>
  <conditionalFormatting sqref="C11:G11">
    <cfRule type="cellIs" dxfId="2737" priority="268" stopIfTrue="1" operator="equal">
      <formula>0</formula>
    </cfRule>
  </conditionalFormatting>
  <conditionalFormatting sqref="C40:G40 C33:G33">
    <cfRule type="expression" dxfId="2736" priority="267" stopIfTrue="1">
      <formula>$IK34&lt;$IJ$1</formula>
    </cfRule>
  </conditionalFormatting>
  <conditionalFormatting sqref="C11:G11">
    <cfRule type="cellIs" dxfId="2735" priority="266" operator="equal">
      <formula>0</formula>
    </cfRule>
  </conditionalFormatting>
  <conditionalFormatting sqref="C15:G15">
    <cfRule type="cellIs" dxfId="2734" priority="261" operator="equal">
      <formula>0</formula>
    </cfRule>
  </conditionalFormatting>
  <conditionalFormatting sqref="C15:G15">
    <cfRule type="cellIs" dxfId="2733" priority="260" stopIfTrue="1" operator="equal">
      <formula>0</formula>
    </cfRule>
  </conditionalFormatting>
  <conditionalFormatting sqref="C15:G15">
    <cfRule type="cellIs" dxfId="2732" priority="259" stopIfTrue="1" operator="equal">
      <formula>0</formula>
    </cfRule>
  </conditionalFormatting>
  <conditionalFormatting sqref="C15:G15">
    <cfRule type="cellIs" dxfId="2731" priority="258" stopIfTrue="1" operator="equal">
      <formula>0</formula>
    </cfRule>
  </conditionalFormatting>
  <conditionalFormatting sqref="C15:G15">
    <cfRule type="cellIs" dxfId="2730" priority="257" stopIfTrue="1" operator="equal">
      <formula>0</formula>
    </cfRule>
  </conditionalFormatting>
  <conditionalFormatting sqref="C15:G15">
    <cfRule type="cellIs" dxfId="2729" priority="256" stopIfTrue="1" operator="equal">
      <formula>0</formula>
    </cfRule>
  </conditionalFormatting>
  <conditionalFormatting sqref="C15:G15">
    <cfRule type="cellIs" dxfId="2728" priority="255" operator="equal">
      <formula>0</formula>
    </cfRule>
  </conditionalFormatting>
  <conditionalFormatting sqref="C15:G15">
    <cfRule type="cellIs" dxfId="2727" priority="254" stopIfTrue="1" operator="equal">
      <formula>0</formula>
    </cfRule>
  </conditionalFormatting>
  <conditionalFormatting sqref="C15:G15">
    <cfRule type="cellIs" dxfId="2726" priority="253" stopIfTrue="1" operator="equal">
      <formula>0</formula>
    </cfRule>
  </conditionalFormatting>
  <conditionalFormatting sqref="C15:G15">
    <cfRule type="cellIs" dxfId="2725" priority="252" stopIfTrue="1" operator="equal">
      <formula>0</formula>
    </cfRule>
  </conditionalFormatting>
  <conditionalFormatting sqref="C16:G16">
    <cfRule type="cellIs" dxfId="2724" priority="251" operator="equal">
      <formula>0</formula>
    </cfRule>
  </conditionalFormatting>
  <conditionalFormatting sqref="C16:G16">
    <cfRule type="cellIs" dxfId="2723" priority="250" stopIfTrue="1" operator="equal">
      <formula>0</formula>
    </cfRule>
  </conditionalFormatting>
  <conditionalFormatting sqref="C17:G17">
    <cfRule type="cellIs" dxfId="2722" priority="247" operator="equal">
      <formula>0</formula>
    </cfRule>
  </conditionalFormatting>
  <conditionalFormatting sqref="C17:G17">
    <cfRule type="cellIs" dxfId="2721" priority="246" stopIfTrue="1" operator="equal">
      <formula>0</formula>
    </cfRule>
  </conditionalFormatting>
  <conditionalFormatting sqref="C17:G17">
    <cfRule type="expression" dxfId="2720" priority="248" stopIfTrue="1">
      <formula>#REF!&lt;#REF!</formula>
    </cfRule>
  </conditionalFormatting>
  <conditionalFormatting sqref="C18:G18">
    <cfRule type="cellIs" dxfId="2719" priority="245" operator="equal">
      <formula>0</formula>
    </cfRule>
  </conditionalFormatting>
  <conditionalFormatting sqref="C18:G18">
    <cfRule type="cellIs" dxfId="2718" priority="244" stopIfTrue="1" operator="equal">
      <formula>0</formula>
    </cfRule>
  </conditionalFormatting>
  <conditionalFormatting sqref="C18:G18">
    <cfRule type="cellIs" dxfId="2717" priority="242" stopIfTrue="1" operator="equal">
      <formula>0</formula>
    </cfRule>
  </conditionalFormatting>
  <conditionalFormatting sqref="C30:G30">
    <cfRule type="cellIs" dxfId="2716" priority="214" stopIfTrue="1" operator="equal">
      <formula>0</formula>
    </cfRule>
  </conditionalFormatting>
  <conditionalFormatting sqref="C26:G26">
    <cfRule type="cellIs" dxfId="2715" priority="226" operator="equal">
      <formula>0</formula>
    </cfRule>
  </conditionalFormatting>
  <conditionalFormatting sqref="C26:G26">
    <cfRule type="cellIs" dxfId="2714" priority="225" stopIfTrue="1" operator="equal">
      <formula>0</formula>
    </cfRule>
  </conditionalFormatting>
  <conditionalFormatting sqref="C26:G26">
    <cfRule type="cellIs" dxfId="2713" priority="224" stopIfTrue="1" operator="equal">
      <formula>0</formula>
    </cfRule>
  </conditionalFormatting>
  <conditionalFormatting sqref="C33:G33">
    <cfRule type="cellIs" dxfId="2712" priority="208" stopIfTrue="1" operator="equal">
      <formula>0</formula>
    </cfRule>
  </conditionalFormatting>
  <conditionalFormatting sqref="C26:G26">
    <cfRule type="expression" dxfId="2711" priority="227" stopIfTrue="1">
      <formula>#REF!&lt;$IJ$1</formula>
    </cfRule>
  </conditionalFormatting>
  <conditionalFormatting sqref="C30:G30">
    <cfRule type="cellIs" dxfId="2710" priority="222" operator="equal">
      <formula>0</formula>
    </cfRule>
  </conditionalFormatting>
  <conditionalFormatting sqref="C30:G30">
    <cfRule type="cellIs" dxfId="2709" priority="221" stopIfTrue="1" operator="equal">
      <formula>0</formula>
    </cfRule>
  </conditionalFormatting>
  <conditionalFormatting sqref="C30:G30">
    <cfRule type="cellIs" dxfId="2708" priority="220" stopIfTrue="1" operator="equal">
      <formula>0</formula>
    </cfRule>
  </conditionalFormatting>
  <conditionalFormatting sqref="C30:G30">
    <cfRule type="cellIs" dxfId="2707" priority="219" stopIfTrue="1" operator="equal">
      <formula>0</formula>
    </cfRule>
  </conditionalFormatting>
  <conditionalFormatting sqref="C30:G30">
    <cfRule type="cellIs" dxfId="2706" priority="218" stopIfTrue="1" operator="equal">
      <formula>0</formula>
    </cfRule>
  </conditionalFormatting>
  <conditionalFormatting sqref="C30:G30">
    <cfRule type="cellIs" dxfId="2705" priority="217" operator="equal">
      <formula>0</formula>
    </cfRule>
  </conditionalFormatting>
  <conditionalFormatting sqref="C30:G30">
    <cfRule type="cellIs" dxfId="2704" priority="216" stopIfTrue="1" operator="equal">
      <formula>0</formula>
    </cfRule>
  </conditionalFormatting>
  <conditionalFormatting sqref="C30:G30">
    <cfRule type="cellIs" dxfId="2703" priority="215" stopIfTrue="1" operator="equal">
      <formula>0</formula>
    </cfRule>
  </conditionalFormatting>
  <conditionalFormatting sqref="C33:G33">
    <cfRule type="cellIs" dxfId="2702" priority="209" operator="equal">
      <formula>0</formula>
    </cfRule>
  </conditionalFormatting>
  <conditionalFormatting sqref="C33:G33">
    <cfRule type="cellIs" dxfId="2701" priority="207" stopIfTrue="1" operator="equal">
      <formula>0</formula>
    </cfRule>
  </conditionalFormatting>
  <conditionalFormatting sqref="C33:G33">
    <cfRule type="cellIs" dxfId="2700" priority="206" stopIfTrue="1" operator="equal">
      <formula>0</formula>
    </cfRule>
  </conditionalFormatting>
  <conditionalFormatting sqref="C33:G33">
    <cfRule type="cellIs" dxfId="2699" priority="205" stopIfTrue="1" operator="equal">
      <formula>0</formula>
    </cfRule>
  </conditionalFormatting>
  <conditionalFormatting sqref="C33:G33">
    <cfRule type="cellIs" dxfId="2698" priority="204" operator="equal">
      <formula>0</formula>
    </cfRule>
  </conditionalFormatting>
  <conditionalFormatting sqref="C33:G33">
    <cfRule type="cellIs" dxfId="2697" priority="203" stopIfTrue="1" operator="equal">
      <formula>0</formula>
    </cfRule>
  </conditionalFormatting>
  <conditionalFormatting sqref="C33:G33">
    <cfRule type="cellIs" dxfId="2696" priority="202" stopIfTrue="1" operator="equal">
      <formula>0</formula>
    </cfRule>
  </conditionalFormatting>
  <conditionalFormatting sqref="C33:G33">
    <cfRule type="cellIs" dxfId="2695" priority="201" stopIfTrue="1" operator="equal">
      <formula>0</formula>
    </cfRule>
  </conditionalFormatting>
  <conditionalFormatting sqref="B15">
    <cfRule type="expression" dxfId="2694" priority="2085" stopIfTrue="1">
      <formula>$IK16&lt;#REF!</formula>
    </cfRule>
  </conditionalFormatting>
  <conditionalFormatting sqref="A1:G1 A17:B17 A19:B19 A26:B26 A34:B34 A11:B11 A8:B8 A12:H12">
    <cfRule type="expression" dxfId="2693" priority="2119" stopIfTrue="1">
      <formula>#REF!&lt;#REF!</formula>
    </cfRule>
  </conditionalFormatting>
  <conditionalFormatting sqref="C11:G11">
    <cfRule type="expression" dxfId="2692" priority="2140" stopIfTrue="1">
      <formula>#REF!&lt;$IJ$1</formula>
    </cfRule>
  </conditionalFormatting>
  <conditionalFormatting sqref="C8:G8">
    <cfRule type="cellIs" dxfId="2691" priority="171" operator="equal">
      <formula>0</formula>
    </cfRule>
  </conditionalFormatting>
  <conditionalFormatting sqref="C8:G8">
    <cfRule type="cellIs" dxfId="2690" priority="170" stopIfTrue="1" operator="equal">
      <formula>0</formula>
    </cfRule>
  </conditionalFormatting>
  <conditionalFormatting sqref="C8:G8">
    <cfRule type="expression" dxfId="2689" priority="172" stopIfTrue="1">
      <formula>#REF!&lt;#REF!</formula>
    </cfRule>
  </conditionalFormatting>
  <conditionalFormatting sqref="C40:G40">
    <cfRule type="cellIs" dxfId="2688" priority="159" operator="equal">
      <formula>0</formula>
    </cfRule>
  </conditionalFormatting>
  <conditionalFormatting sqref="C40:G40">
    <cfRule type="cellIs" dxfId="2687" priority="158" stopIfTrue="1" operator="equal">
      <formula>0</formula>
    </cfRule>
  </conditionalFormatting>
  <conditionalFormatting sqref="C40:G40">
    <cfRule type="cellIs" dxfId="2686" priority="157" stopIfTrue="1" operator="equal">
      <formula>0</formula>
    </cfRule>
  </conditionalFormatting>
  <conditionalFormatting sqref="C40:G40">
    <cfRule type="cellIs" dxfId="2685" priority="156" operator="equal">
      <formula>0</formula>
    </cfRule>
  </conditionalFormatting>
  <conditionalFormatting sqref="C40:G40">
    <cfRule type="cellIs" dxfId="2684" priority="155" stopIfTrue="1" operator="equal">
      <formula>0</formula>
    </cfRule>
  </conditionalFormatting>
  <conditionalFormatting sqref="C40:G40">
    <cfRule type="cellIs" dxfId="2683" priority="154" stopIfTrue="1" operator="equal">
      <formula>0</formula>
    </cfRule>
  </conditionalFormatting>
  <conditionalFormatting sqref="C40:G40">
    <cfRule type="cellIs" dxfId="2682" priority="153" stopIfTrue="1" operator="equal">
      <formula>0</formula>
    </cfRule>
  </conditionalFormatting>
  <conditionalFormatting sqref="C24:G24">
    <cfRule type="cellIs" dxfId="2681" priority="149" operator="equal">
      <formula>0</formula>
    </cfRule>
  </conditionalFormatting>
  <conditionalFormatting sqref="C24:G24">
    <cfRule type="cellIs" dxfId="2680" priority="148" stopIfTrue="1" operator="equal">
      <formula>0</formula>
    </cfRule>
  </conditionalFormatting>
  <conditionalFormatting sqref="C20">
    <cfRule type="cellIs" dxfId="2679" priority="92" stopIfTrue="1" operator="equal">
      <formula>0</formula>
    </cfRule>
  </conditionalFormatting>
  <conditionalFormatting sqref="D20:G20">
    <cfRule type="cellIs" dxfId="2678" priority="90" operator="equal">
      <formula>0</formula>
    </cfRule>
  </conditionalFormatting>
  <conditionalFormatting sqref="D20:G20">
    <cfRule type="cellIs" dxfId="2677" priority="89" stopIfTrue="1" operator="equal">
      <formula>0</formula>
    </cfRule>
  </conditionalFormatting>
  <conditionalFormatting sqref="D20:G20">
    <cfRule type="cellIs" dxfId="2676" priority="88" stopIfTrue="1" operator="equal">
      <formula>0</formula>
    </cfRule>
  </conditionalFormatting>
  <conditionalFormatting sqref="D20:G20">
    <cfRule type="cellIs" dxfId="2675" priority="87" stopIfTrue="1" operator="equal">
      <formula>0</formula>
    </cfRule>
  </conditionalFormatting>
  <conditionalFormatting sqref="D20:G20">
    <cfRule type="cellIs" dxfId="2674" priority="84" stopIfTrue="1" operator="equal">
      <formula>0</formula>
    </cfRule>
  </conditionalFormatting>
  <conditionalFormatting sqref="D20:G20">
    <cfRule type="cellIs" dxfId="2673" priority="82" stopIfTrue="1" operator="equal">
      <formula>0</formula>
    </cfRule>
  </conditionalFormatting>
  <conditionalFormatting sqref="D34:G34">
    <cfRule type="cellIs" dxfId="2672" priority="63" stopIfTrue="1" operator="equal">
      <formula>0</formula>
    </cfRule>
  </conditionalFormatting>
  <conditionalFormatting sqref="D20:G20">
    <cfRule type="cellIs" dxfId="2671" priority="83" stopIfTrue="1" operator="equal">
      <formula>0</formula>
    </cfRule>
  </conditionalFormatting>
  <conditionalFormatting sqref="A20:B20 A35">
    <cfRule type="expression" dxfId="2670" priority="131" stopIfTrue="1">
      <formula>#REF!&lt;#REF!</formula>
    </cfRule>
  </conditionalFormatting>
  <conditionalFormatting sqref="D20:G20">
    <cfRule type="cellIs" dxfId="2669" priority="85" operator="equal">
      <formula>0</formula>
    </cfRule>
  </conditionalFormatting>
  <conditionalFormatting sqref="A24:G24">
    <cfRule type="expression" dxfId="2668" priority="3447" stopIfTrue="1">
      <formula>$IK24&lt;#REF!</formula>
    </cfRule>
  </conditionalFormatting>
  <conditionalFormatting sqref="C19">
    <cfRule type="cellIs" dxfId="2667" priority="98" operator="equal">
      <formula>0</formula>
    </cfRule>
  </conditionalFormatting>
  <conditionalFormatting sqref="C19">
    <cfRule type="cellIs" dxfId="2666" priority="97" stopIfTrue="1" operator="equal">
      <formula>0</formula>
    </cfRule>
  </conditionalFormatting>
  <conditionalFormatting sqref="D19:G19">
    <cfRule type="cellIs" dxfId="2665" priority="96" operator="equal">
      <formula>0</formula>
    </cfRule>
  </conditionalFormatting>
  <conditionalFormatting sqref="D19:G19">
    <cfRule type="cellIs" dxfId="2664" priority="95" stopIfTrue="1" operator="equal">
      <formula>0</formula>
    </cfRule>
  </conditionalFormatting>
  <conditionalFormatting sqref="C19">
    <cfRule type="expression" dxfId="2663" priority="99" stopIfTrue="1">
      <formula>#REF!&lt;#REF!</formula>
    </cfRule>
  </conditionalFormatting>
  <conditionalFormatting sqref="D19:G19">
    <cfRule type="expression" dxfId="2662" priority="100" stopIfTrue="1">
      <formula>#REF!&lt;#REF!</formula>
    </cfRule>
  </conditionalFormatting>
  <conditionalFormatting sqref="C20">
    <cfRule type="cellIs" dxfId="2661" priority="93" operator="equal">
      <formula>0</formula>
    </cfRule>
  </conditionalFormatting>
  <conditionalFormatting sqref="C20:G20">
    <cfRule type="expression" dxfId="2660" priority="94" stopIfTrue="1">
      <formula>#REF!&lt;#REF!</formula>
    </cfRule>
  </conditionalFormatting>
  <conditionalFormatting sqref="D20:G20">
    <cfRule type="cellIs" dxfId="2659" priority="86" stopIfTrue="1" operator="equal">
      <formula>0</formula>
    </cfRule>
  </conditionalFormatting>
  <conditionalFormatting sqref="D20:G20">
    <cfRule type="expression" dxfId="2658" priority="91" stopIfTrue="1">
      <formula>#REF!&lt;#REF!</formula>
    </cfRule>
  </conditionalFormatting>
  <conditionalFormatting sqref="C34">
    <cfRule type="cellIs" dxfId="2657" priority="74" operator="equal">
      <formula>0</formula>
    </cfRule>
  </conditionalFormatting>
  <conditionalFormatting sqref="C34">
    <cfRule type="cellIs" dxfId="2656" priority="73" stopIfTrue="1" operator="equal">
      <formula>0</formula>
    </cfRule>
  </conditionalFormatting>
  <conditionalFormatting sqref="C34:G34">
    <cfRule type="expression" dxfId="2655" priority="75" stopIfTrue="1">
      <formula>#REF!&lt;#REF!</formula>
    </cfRule>
  </conditionalFormatting>
  <conditionalFormatting sqref="D34:G34">
    <cfRule type="cellIs" dxfId="2654" priority="71" operator="equal">
      <formula>0</formula>
    </cfRule>
  </conditionalFormatting>
  <conditionalFormatting sqref="D34:G34">
    <cfRule type="cellIs" dxfId="2653" priority="70" stopIfTrue="1" operator="equal">
      <formula>0</formula>
    </cfRule>
  </conditionalFormatting>
  <conditionalFormatting sqref="D34:G34">
    <cfRule type="cellIs" dxfId="2652" priority="69" stopIfTrue="1" operator="equal">
      <formula>0</formula>
    </cfRule>
  </conditionalFormatting>
  <conditionalFormatting sqref="D34:G34">
    <cfRule type="cellIs" dxfId="2651" priority="67" stopIfTrue="1" operator="equal">
      <formula>0</formula>
    </cfRule>
  </conditionalFormatting>
  <conditionalFormatting sqref="D34:G34">
    <cfRule type="cellIs" dxfId="2650" priority="65" stopIfTrue="1" operator="equal">
      <formula>0</formula>
    </cfRule>
  </conditionalFormatting>
  <conditionalFormatting sqref="D34:G34">
    <cfRule type="cellIs" dxfId="2649" priority="68" stopIfTrue="1" operator="equal">
      <formula>0</formula>
    </cfRule>
  </conditionalFormatting>
  <conditionalFormatting sqref="D34:G34">
    <cfRule type="cellIs" dxfId="2648" priority="66" operator="equal">
      <formula>0</formula>
    </cfRule>
  </conditionalFormatting>
  <conditionalFormatting sqref="D34:G34">
    <cfRule type="cellIs" dxfId="2647" priority="64" stopIfTrue="1" operator="equal">
      <formula>0</formula>
    </cfRule>
  </conditionalFormatting>
  <conditionalFormatting sqref="D34:G34">
    <cfRule type="expression" dxfId="2646" priority="72" stopIfTrue="1">
      <formula>#REF!&lt;#REF!</formula>
    </cfRule>
  </conditionalFormatting>
  <conditionalFormatting sqref="A39:B39">
    <cfRule type="cellIs" dxfId="2645" priority="61" operator="equal">
      <formula>0</formula>
    </cfRule>
  </conditionalFormatting>
  <conditionalFormatting sqref="A39:B39">
    <cfRule type="cellIs" dxfId="2644" priority="60" stopIfTrue="1" operator="equal">
      <formula>0</formula>
    </cfRule>
  </conditionalFormatting>
  <conditionalFormatting sqref="C39:G39">
    <cfRule type="cellIs" dxfId="2643" priority="55" stopIfTrue="1" operator="equal">
      <formula>0</formula>
    </cfRule>
  </conditionalFormatting>
  <conditionalFormatting sqref="A39">
    <cfRule type="cellIs" dxfId="2642" priority="59" stopIfTrue="1" operator="equal">
      <formula>0</formula>
    </cfRule>
  </conditionalFormatting>
  <conditionalFormatting sqref="B39">
    <cfRule type="cellIs" dxfId="2641" priority="58" stopIfTrue="1" operator="equal">
      <formula>0</formula>
    </cfRule>
  </conditionalFormatting>
  <conditionalFormatting sqref="C39:G39">
    <cfRule type="cellIs" dxfId="2640" priority="57" operator="equal">
      <formula>0</formula>
    </cfRule>
  </conditionalFormatting>
  <conditionalFormatting sqref="C39:G39">
    <cfRule type="cellIs" dxfId="2639" priority="56" stopIfTrue="1" operator="equal">
      <formula>0</formula>
    </cfRule>
  </conditionalFormatting>
  <conditionalFormatting sqref="A39:G39">
    <cfRule type="expression" dxfId="2638" priority="62" stopIfTrue="1">
      <formula>$IK40&lt;#REF!</formula>
    </cfRule>
  </conditionalFormatting>
  <conditionalFormatting sqref="A25:B25">
    <cfRule type="cellIs" dxfId="2637" priority="53" operator="equal">
      <formula>0</formula>
    </cfRule>
  </conditionalFormatting>
  <conditionalFormatting sqref="A25:B25">
    <cfRule type="cellIs" dxfId="2636" priority="52" stopIfTrue="1" operator="equal">
      <formula>0</formula>
    </cfRule>
  </conditionalFormatting>
  <conditionalFormatting sqref="F25">
    <cfRule type="cellIs" dxfId="2635" priority="47" stopIfTrue="1" operator="equal">
      <formula>0</formula>
    </cfRule>
  </conditionalFormatting>
  <conditionalFormatting sqref="G25">
    <cfRule type="cellIs" dxfId="2634" priority="46" stopIfTrue="1" operator="equal">
      <formula>0</formula>
    </cfRule>
  </conditionalFormatting>
  <conditionalFormatting sqref="C25:G25">
    <cfRule type="cellIs" dxfId="2633" priority="50" stopIfTrue="1" operator="equal">
      <formula>0</formula>
    </cfRule>
  </conditionalFormatting>
  <conditionalFormatting sqref="E25">
    <cfRule type="cellIs" dxfId="2632" priority="48" stopIfTrue="1" operator="equal">
      <formula>0</formula>
    </cfRule>
  </conditionalFormatting>
  <conditionalFormatting sqref="C25:G25">
    <cfRule type="cellIs" dxfId="2631" priority="51" operator="equal">
      <formula>0</formula>
    </cfRule>
  </conditionalFormatting>
  <conditionalFormatting sqref="D25">
    <cfRule type="cellIs" dxfId="2630" priority="49" stopIfTrue="1" operator="equal">
      <formula>0</formula>
    </cfRule>
  </conditionalFormatting>
  <conditionalFormatting sqref="A25:G25">
    <cfRule type="expression" dxfId="2629" priority="54" stopIfTrue="1">
      <formula>$IK26&lt;#REF!</formula>
    </cfRule>
  </conditionalFormatting>
  <conditionalFormatting sqref="A9:B9">
    <cfRule type="cellIs" dxfId="2628" priority="44" operator="equal">
      <formula>0</formula>
    </cfRule>
  </conditionalFormatting>
  <conditionalFormatting sqref="A9:B9">
    <cfRule type="cellIs" dxfId="2627" priority="43" stopIfTrue="1" operator="equal">
      <formula>0</formula>
    </cfRule>
  </conditionalFormatting>
  <conditionalFormatting sqref="A9:B9">
    <cfRule type="expression" dxfId="2626" priority="45" stopIfTrue="1">
      <formula>$IK10&lt;#REF!</formula>
    </cfRule>
  </conditionalFormatting>
  <conditionalFormatting sqref="B35">
    <cfRule type="cellIs" dxfId="2625" priority="39" operator="equal">
      <formula>0</formula>
    </cfRule>
  </conditionalFormatting>
  <conditionalFormatting sqref="B35">
    <cfRule type="cellIs" dxfId="2624" priority="38" stopIfTrue="1" operator="equal">
      <formula>0</formula>
    </cfRule>
  </conditionalFormatting>
  <conditionalFormatting sqref="B35">
    <cfRule type="expression" dxfId="2623" priority="40" stopIfTrue="1">
      <formula>#REF!&lt;#REF!</formula>
    </cfRule>
  </conditionalFormatting>
  <conditionalFormatting sqref="C35">
    <cfRule type="cellIs" dxfId="2622" priority="34" stopIfTrue="1" operator="equal">
      <formula>0</formula>
    </cfRule>
  </conditionalFormatting>
  <conditionalFormatting sqref="C35">
    <cfRule type="cellIs" dxfId="2621" priority="35" operator="equal">
      <formula>0</formula>
    </cfRule>
  </conditionalFormatting>
  <conditionalFormatting sqref="D35:G35">
    <cfRule type="cellIs" dxfId="2620" priority="33" operator="equal">
      <formula>0</formula>
    </cfRule>
  </conditionalFormatting>
  <conditionalFormatting sqref="D35:G35">
    <cfRule type="cellIs" dxfId="2619" priority="32" stopIfTrue="1" operator="equal">
      <formula>0</formula>
    </cfRule>
  </conditionalFormatting>
  <conditionalFormatting sqref="C35">
    <cfRule type="expression" dxfId="2618" priority="36" stopIfTrue="1">
      <formula>#REF!&lt;#REF!</formula>
    </cfRule>
  </conditionalFormatting>
  <conditionalFormatting sqref="D35:G35">
    <cfRule type="expression" dxfId="2617" priority="37" stopIfTrue="1">
      <formula>#REF!&lt;#REF!</formula>
    </cfRule>
  </conditionalFormatting>
  <conditionalFormatting sqref="C9:G9">
    <cfRule type="expression" dxfId="2616" priority="31" stopIfTrue="1">
      <formula>$IK10&lt;$IJ$2</formula>
    </cfRule>
  </conditionalFormatting>
  <conditionalFormatting sqref="C9:G9">
    <cfRule type="cellIs" dxfId="2615" priority="30" operator="equal">
      <formula>0</formula>
    </cfRule>
  </conditionalFormatting>
  <conditionalFormatting sqref="C9:G9">
    <cfRule type="cellIs" dxfId="2614" priority="29" stopIfTrue="1" operator="equal">
      <formula>0</formula>
    </cfRule>
  </conditionalFormatting>
  <conditionalFormatting sqref="A10:G10">
    <cfRule type="cellIs" dxfId="2613" priority="27" operator="equal">
      <formula>0</formula>
    </cfRule>
  </conditionalFormatting>
  <conditionalFormatting sqref="A10:G10">
    <cfRule type="cellIs" dxfId="2612" priority="26" stopIfTrue="1" operator="equal">
      <formula>0</formula>
    </cfRule>
  </conditionalFormatting>
  <conditionalFormatting sqref="A10:G10">
    <cfRule type="expression" dxfId="2611" priority="28" stopIfTrue="1">
      <formula>#REF!&lt;#REF!</formula>
    </cfRule>
  </conditionalFormatting>
  <conditionalFormatting sqref="A6:B6">
    <cfRule type="cellIs" dxfId="2610" priority="23" operator="equal">
      <formula>0</formula>
    </cfRule>
  </conditionalFormatting>
  <conditionalFormatting sqref="A6:B6">
    <cfRule type="cellIs" dxfId="2609" priority="22" stopIfTrue="1" operator="equal">
      <formula>0</formula>
    </cfRule>
  </conditionalFormatting>
  <conditionalFormatting sqref="A6:B6">
    <cfRule type="expression" dxfId="2608" priority="24" stopIfTrue="1">
      <formula>#REF!&lt;#REF!</formula>
    </cfRule>
  </conditionalFormatting>
  <conditionalFormatting sqref="C6:G6">
    <cfRule type="cellIs" dxfId="2607" priority="18" stopIfTrue="1" operator="equal">
      <formula>0</formula>
    </cfRule>
  </conditionalFormatting>
  <conditionalFormatting sqref="C6:G6">
    <cfRule type="cellIs" dxfId="2606" priority="15" stopIfTrue="1" operator="equal">
      <formula>0</formula>
    </cfRule>
  </conditionalFormatting>
  <conditionalFormatting sqref="C6:G6">
    <cfRule type="cellIs" dxfId="2605" priority="14" stopIfTrue="1" operator="equal">
      <formula>0</formula>
    </cfRule>
  </conditionalFormatting>
  <conditionalFormatting sqref="C6:G6">
    <cfRule type="cellIs" dxfId="2604" priority="21" operator="equal">
      <formula>0</formula>
    </cfRule>
  </conditionalFormatting>
  <conditionalFormatting sqref="C6:G6">
    <cfRule type="cellIs" dxfId="2603" priority="20" stopIfTrue="1" operator="equal">
      <formula>0</formula>
    </cfRule>
  </conditionalFormatting>
  <conditionalFormatting sqref="C6:G6">
    <cfRule type="cellIs" dxfId="2602" priority="19" stopIfTrue="1" operator="equal">
      <formula>0</formula>
    </cfRule>
  </conditionalFormatting>
  <conditionalFormatting sqref="C6:G6">
    <cfRule type="cellIs" dxfId="2601" priority="17" stopIfTrue="1" operator="equal">
      <formula>0</formula>
    </cfRule>
  </conditionalFormatting>
  <conditionalFormatting sqref="C6:G6">
    <cfRule type="cellIs" dxfId="2600" priority="16" operator="equal">
      <formula>0</formula>
    </cfRule>
  </conditionalFormatting>
  <conditionalFormatting sqref="C6:G6">
    <cfRule type="cellIs" dxfId="2599" priority="13" stopIfTrue="1" operator="equal">
      <formula>0</formula>
    </cfRule>
  </conditionalFormatting>
  <conditionalFormatting sqref="C6:G6">
    <cfRule type="expression" dxfId="2598" priority="25" stopIfTrue="1">
      <formula>$IK8&lt;#REF!</formula>
    </cfRule>
  </conditionalFormatting>
  <conditionalFormatting sqref="A7:B7">
    <cfRule type="cellIs" dxfId="2597" priority="11" operator="equal">
      <formula>0</formula>
    </cfRule>
  </conditionalFormatting>
  <conditionalFormatting sqref="A7:B7">
    <cfRule type="cellIs" dxfId="2596" priority="10" stopIfTrue="1" operator="equal">
      <formula>0</formula>
    </cfRule>
  </conditionalFormatting>
  <conditionalFormatting sqref="A7:B7">
    <cfRule type="expression" dxfId="2595" priority="12" stopIfTrue="1">
      <formula>#REF!&lt;#REF!</formula>
    </cfRule>
  </conditionalFormatting>
  <conditionalFormatting sqref="C7:G7">
    <cfRule type="cellIs" dxfId="2594" priority="8" operator="equal">
      <formula>0</formula>
    </cfRule>
  </conditionalFormatting>
  <conditionalFormatting sqref="C7:G7">
    <cfRule type="cellIs" dxfId="2593" priority="7" stopIfTrue="1" operator="equal">
      <formula>0</formula>
    </cfRule>
  </conditionalFormatting>
  <conditionalFormatting sqref="C7:G7">
    <cfRule type="expression" dxfId="2592" priority="9" stopIfTrue="1">
      <formula>#REF!&lt;#REF!</formula>
    </cfRule>
  </conditionalFormatting>
  <conditionalFormatting sqref="A32:B32">
    <cfRule type="cellIs" dxfId="2591" priority="5" operator="equal">
      <formula>0</formula>
    </cfRule>
  </conditionalFormatting>
  <conditionalFormatting sqref="A32:B32">
    <cfRule type="cellIs" dxfId="2590" priority="4" stopIfTrue="1" operator="equal">
      <formula>0</formula>
    </cfRule>
  </conditionalFormatting>
  <conditionalFormatting sqref="A32:B32">
    <cfRule type="expression" dxfId="2589" priority="6" stopIfTrue="1">
      <formula>$IK33&lt;#REF!</formula>
    </cfRule>
  </conditionalFormatting>
  <conditionalFormatting sqref="C32:G32">
    <cfRule type="cellIs" dxfId="2588" priority="1" stopIfTrue="1" operator="equal">
      <formula>0</formula>
    </cfRule>
  </conditionalFormatting>
  <conditionalFormatting sqref="C32:G32">
    <cfRule type="expression" dxfId="2587" priority="3" stopIfTrue="1">
      <formula>$IS33&lt;$IR$1</formula>
    </cfRule>
  </conditionalFormatting>
  <conditionalFormatting sqref="C32:G32">
    <cfRule type="cellIs" dxfId="2586" priority="2" operator="equal">
      <formula>0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2"/>
  <sheetViews>
    <sheetView zoomScale="80" zoomScaleNormal="80" workbookViewId="0">
      <pane xSplit="7" ySplit="1" topLeftCell="H5" activePane="bottomRight" state="frozen"/>
      <selection activeCell="A2" sqref="A2"/>
      <selection pane="topRight" activeCell="L2" sqref="L2"/>
      <selection pane="bottomLeft" activeCell="A8" sqref="A8"/>
      <selection pane="bottomRight" activeCell="D42" sqref="D42"/>
    </sheetView>
  </sheetViews>
  <sheetFormatPr defaultColWidth="0" defaultRowHeight="12.75" x14ac:dyDescent="0.2"/>
  <cols>
    <col min="1" max="1" width="38" style="3" customWidth="1"/>
    <col min="2" max="2" width="14.7109375" style="3" customWidth="1"/>
    <col min="3" max="3" width="9.28515625" style="3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320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0"/>
      <c r="C2" s="10"/>
      <c r="D2" s="10"/>
      <c r="E2" s="10"/>
      <c r="F2" s="10"/>
      <c r="G2" s="10"/>
      <c r="HR2" s="12"/>
      <c r="HS2" s="6">
        <f>[1]основа!AM4</f>
        <v>42551</v>
      </c>
    </row>
    <row r="3" spans="1:227" ht="15" customHeight="1" x14ac:dyDescent="0.25">
      <c r="A3" s="87" t="s">
        <v>63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5"/>
      <c r="C4" s="16"/>
      <c r="D4" s="17"/>
      <c r="E4" s="17"/>
      <c r="F4" s="17"/>
      <c r="G4" s="17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71" t="s">
        <v>148</v>
      </c>
      <c r="B6" s="172">
        <v>25</v>
      </c>
      <c r="C6" s="173" t="s">
        <v>380</v>
      </c>
      <c r="D6" s="170">
        <v>6.5</v>
      </c>
      <c r="E6" s="170">
        <v>6.63</v>
      </c>
      <c r="F6" s="170">
        <v>0.88</v>
      </c>
      <c r="G6" s="170">
        <v>89.13</v>
      </c>
      <c r="HR6" s="12"/>
      <c r="HS6" s="6"/>
    </row>
    <row r="7" spans="1:227" ht="15" customHeight="1" x14ac:dyDescent="0.2">
      <c r="A7" s="88" t="s">
        <v>75</v>
      </c>
      <c r="B7" s="22">
        <v>10</v>
      </c>
      <c r="C7" s="115" t="s">
        <v>365</v>
      </c>
      <c r="D7" s="116">
        <v>0.13</v>
      </c>
      <c r="E7" s="116">
        <v>6.15</v>
      </c>
      <c r="F7" s="116">
        <v>0.17</v>
      </c>
      <c r="G7" s="130">
        <v>56.55</v>
      </c>
      <c r="HR7" s="12"/>
      <c r="HS7" s="6">
        <f>[1]основа!AM8</f>
        <v>42551</v>
      </c>
    </row>
    <row r="8" spans="1:227" ht="30.75" customHeight="1" x14ac:dyDescent="0.2">
      <c r="A8" s="134" t="s">
        <v>411</v>
      </c>
      <c r="B8" s="126" t="s">
        <v>402</v>
      </c>
      <c r="C8" s="127" t="s">
        <v>456</v>
      </c>
      <c r="D8" s="130">
        <v>8.6999999999999993</v>
      </c>
      <c r="E8" s="130">
        <v>11.09</v>
      </c>
      <c r="F8" s="130">
        <v>52</v>
      </c>
      <c r="G8" s="130">
        <v>342.67</v>
      </c>
      <c r="HR8" s="12"/>
      <c r="HS8" s="6">
        <f>[1]основа!AM9</f>
        <v>42551</v>
      </c>
    </row>
    <row r="9" spans="1:227" ht="15" customHeight="1" x14ac:dyDescent="0.2">
      <c r="A9" s="166" t="s">
        <v>298</v>
      </c>
      <c r="B9" s="167" t="s">
        <v>153</v>
      </c>
      <c r="C9" s="168" t="s">
        <v>393</v>
      </c>
      <c r="D9" s="169">
        <v>6.4</v>
      </c>
      <c r="E9" s="169">
        <v>2.8</v>
      </c>
      <c r="F9" s="169">
        <v>29.2</v>
      </c>
      <c r="G9" s="170">
        <v>155.19999999999999</v>
      </c>
      <c r="HR9" s="12"/>
      <c r="HS9" s="6">
        <f>[1]основа!AM11</f>
        <v>42551</v>
      </c>
    </row>
    <row r="10" spans="1:227" ht="15" customHeight="1" x14ac:dyDescent="0.2">
      <c r="A10" s="88" t="s">
        <v>269</v>
      </c>
      <c r="B10" s="107">
        <v>100</v>
      </c>
      <c r="C10" s="89">
        <v>0</v>
      </c>
      <c r="D10" s="90">
        <v>7.5</v>
      </c>
      <c r="E10" s="90">
        <v>2.9</v>
      </c>
      <c r="F10" s="90">
        <v>51.4</v>
      </c>
      <c r="G10" s="125">
        <v>261.7</v>
      </c>
      <c r="HR10" s="12"/>
      <c r="HS10" s="6">
        <f>[1]основа!AM12</f>
        <v>42551</v>
      </c>
    </row>
    <row r="11" spans="1:227" ht="15" customHeight="1" x14ac:dyDescent="0.2">
      <c r="A11" s="18" t="s">
        <v>11</v>
      </c>
      <c r="B11" s="26"/>
      <c r="C11" s="27"/>
      <c r="D11" s="28">
        <f>D6+D7+D8+D9+D10</f>
        <v>29.229999999999997</v>
      </c>
      <c r="E11" s="28">
        <f t="shared" ref="E11:G11" si="0">E6+E7+E8+E9+E10</f>
        <v>29.57</v>
      </c>
      <c r="F11" s="28">
        <f t="shared" si="0"/>
        <v>133.65</v>
      </c>
      <c r="G11" s="28">
        <f t="shared" si="0"/>
        <v>905.25</v>
      </c>
      <c r="HR11" s="12"/>
      <c r="HS11" s="6">
        <f>[1]основа!AM15</f>
        <v>42551</v>
      </c>
    </row>
    <row r="12" spans="1:227" ht="15" customHeight="1" x14ac:dyDescent="0.2">
      <c r="A12" s="18"/>
      <c r="B12" s="26"/>
      <c r="C12" s="27"/>
      <c r="D12" s="28"/>
      <c r="E12" s="28"/>
      <c r="F12" s="28"/>
      <c r="G12" s="28"/>
      <c r="HR12" s="12"/>
      <c r="HS12" s="6">
        <f>[1]основа!AM22</f>
        <v>42551</v>
      </c>
    </row>
    <row r="13" spans="1:227" ht="15" customHeight="1" x14ac:dyDescent="0.2">
      <c r="A13" s="18" t="s">
        <v>14</v>
      </c>
      <c r="B13" s="26"/>
      <c r="C13" s="27"/>
      <c r="D13" s="30"/>
      <c r="E13" s="30"/>
      <c r="F13" s="30"/>
      <c r="G13" s="30"/>
      <c r="HR13" s="12"/>
      <c r="HS13" s="6">
        <f>[1]основа!AM23</f>
        <v>42551</v>
      </c>
    </row>
    <row r="14" spans="1:227" ht="33" customHeight="1" x14ac:dyDescent="0.2">
      <c r="A14" s="112" t="s">
        <v>458</v>
      </c>
      <c r="B14" s="167">
        <v>100</v>
      </c>
      <c r="C14" s="89" t="s">
        <v>457</v>
      </c>
      <c r="D14" s="90">
        <v>1.1399999999999999</v>
      </c>
      <c r="E14" s="90">
        <v>8.08</v>
      </c>
      <c r="F14" s="90">
        <v>3.72</v>
      </c>
      <c r="G14" s="90">
        <v>92.18</v>
      </c>
      <c r="HR14" s="12"/>
      <c r="HS14" s="6">
        <f>[1]основа!AM24</f>
        <v>42551</v>
      </c>
    </row>
    <row r="15" spans="1:227" ht="25.5" customHeight="1" x14ac:dyDescent="0.2">
      <c r="A15" s="112" t="s">
        <v>287</v>
      </c>
      <c r="B15" s="167">
        <v>300</v>
      </c>
      <c r="C15" s="89" t="s">
        <v>459</v>
      </c>
      <c r="D15" s="90">
        <v>8.7100000000000009</v>
      </c>
      <c r="E15" s="90">
        <v>11.5</v>
      </c>
      <c r="F15" s="90">
        <v>25.7</v>
      </c>
      <c r="G15" s="90">
        <v>239.4</v>
      </c>
      <c r="HR15" s="12"/>
      <c r="HS15" s="6">
        <f>[1]основа!AM25</f>
        <v>42551</v>
      </c>
    </row>
    <row r="16" spans="1:227" ht="18.75" customHeight="1" x14ac:dyDescent="0.2">
      <c r="A16" s="112" t="s">
        <v>440</v>
      </c>
      <c r="B16" s="22" t="s">
        <v>155</v>
      </c>
      <c r="C16" s="89" t="s">
        <v>460</v>
      </c>
      <c r="D16" s="90">
        <v>13.26</v>
      </c>
      <c r="E16" s="90">
        <v>11.23</v>
      </c>
      <c r="F16" s="90">
        <v>3.52</v>
      </c>
      <c r="G16" s="125">
        <v>185</v>
      </c>
      <c r="HR16" s="12"/>
      <c r="HS16" s="6">
        <f>[1]основа!AM26</f>
        <v>42551</v>
      </c>
    </row>
    <row r="17" spans="1:227" ht="13.5" customHeight="1" x14ac:dyDescent="0.2">
      <c r="A17" s="88" t="s">
        <v>235</v>
      </c>
      <c r="B17" s="22">
        <v>200</v>
      </c>
      <c r="C17" s="89" t="s">
        <v>461</v>
      </c>
      <c r="D17" s="90">
        <v>7</v>
      </c>
      <c r="E17" s="90">
        <v>8.1999999999999993</v>
      </c>
      <c r="F17" s="90">
        <v>47</v>
      </c>
      <c r="G17" s="125">
        <v>294</v>
      </c>
      <c r="M17" s="139"/>
      <c r="N17" s="157"/>
      <c r="O17" s="158"/>
      <c r="P17" s="159"/>
      <c r="Q17" s="159"/>
      <c r="R17" s="159"/>
      <c r="S17" s="159"/>
      <c r="HR17" s="12"/>
      <c r="HS17" s="6"/>
    </row>
    <row r="18" spans="1:227" ht="15" customHeight="1" x14ac:dyDescent="0.2">
      <c r="A18" s="88" t="s">
        <v>349</v>
      </c>
      <c r="B18" s="22" t="s">
        <v>153</v>
      </c>
      <c r="C18" s="89" t="s">
        <v>388</v>
      </c>
      <c r="D18" s="90">
        <v>1.2</v>
      </c>
      <c r="E18" s="90"/>
      <c r="F18" s="90">
        <v>31.6</v>
      </c>
      <c r="G18" s="90">
        <v>126</v>
      </c>
      <c r="M18" s="121"/>
      <c r="N18" s="121"/>
      <c r="O18" s="121"/>
      <c r="P18" s="121"/>
      <c r="Q18" s="121"/>
      <c r="R18" s="121"/>
      <c r="S18" s="121"/>
      <c r="HR18" s="12"/>
      <c r="HS18" s="6">
        <f>[1]основа!AM28</f>
        <v>42551</v>
      </c>
    </row>
    <row r="19" spans="1:227" ht="15" customHeight="1" x14ac:dyDescent="0.2">
      <c r="A19" s="88" t="s">
        <v>72</v>
      </c>
      <c r="B19" s="107">
        <v>60</v>
      </c>
      <c r="C19" s="115"/>
      <c r="D19" s="90">
        <v>3.66</v>
      </c>
      <c r="E19" s="90">
        <v>0.72</v>
      </c>
      <c r="F19" s="90">
        <v>23.94</v>
      </c>
      <c r="G19" s="125">
        <v>116.88</v>
      </c>
      <c r="M19" s="121"/>
      <c r="N19" s="121"/>
      <c r="O19" s="121"/>
      <c r="P19" s="121"/>
      <c r="Q19" s="121"/>
      <c r="R19" s="121"/>
      <c r="S19" s="121"/>
      <c r="HR19" s="12"/>
      <c r="HS19" s="6">
        <f>[1]основа!AM29</f>
        <v>42551</v>
      </c>
    </row>
    <row r="20" spans="1:227" ht="15" customHeight="1" x14ac:dyDescent="0.2">
      <c r="A20" s="88" t="s">
        <v>73</v>
      </c>
      <c r="B20" s="22">
        <v>50</v>
      </c>
      <c r="C20" s="89"/>
      <c r="D20" s="90">
        <v>3.8</v>
      </c>
      <c r="E20" s="90">
        <v>0.4</v>
      </c>
      <c r="F20" s="90">
        <v>24.6</v>
      </c>
      <c r="G20" s="125">
        <v>117.2</v>
      </c>
      <c r="HR20" s="12"/>
      <c r="HS20" s="6"/>
    </row>
    <row r="21" spans="1:227" ht="15" customHeight="1" x14ac:dyDescent="0.2">
      <c r="A21" s="18" t="s">
        <v>15</v>
      </c>
      <c r="B21" s="26"/>
      <c r="C21" s="27"/>
      <c r="D21" s="28">
        <f>D14+D15+D16+D17+D18+D19+D20</f>
        <v>38.769999999999996</v>
      </c>
      <c r="E21" s="28">
        <f t="shared" ref="E21:G21" si="1">E14+E15+E16+E17+E18+E19+E20</f>
        <v>40.129999999999995</v>
      </c>
      <c r="F21" s="28">
        <f t="shared" si="1"/>
        <v>160.07999999999998</v>
      </c>
      <c r="G21" s="28">
        <f t="shared" si="1"/>
        <v>1170.6600000000001</v>
      </c>
      <c r="HR21" s="12"/>
      <c r="HS21" s="6">
        <f>[1]основа!AM32</f>
        <v>42551</v>
      </c>
    </row>
    <row r="22" spans="1:227" ht="15" customHeight="1" x14ac:dyDescent="0.2">
      <c r="A22" s="18"/>
      <c r="B22" s="26"/>
      <c r="C22" s="27"/>
      <c r="D22" s="28"/>
      <c r="E22" s="28"/>
      <c r="F22" s="28"/>
      <c r="G22" s="28"/>
      <c r="HR22" s="12"/>
      <c r="HS22" s="6">
        <f>[1]основа!AM33</f>
        <v>42551</v>
      </c>
    </row>
    <row r="23" spans="1:227" ht="15" customHeight="1" x14ac:dyDescent="0.2">
      <c r="A23" s="18" t="s">
        <v>16</v>
      </c>
      <c r="B23" s="26"/>
      <c r="C23" s="27"/>
      <c r="D23" s="30"/>
      <c r="E23" s="30"/>
      <c r="F23" s="30"/>
      <c r="G23" s="30"/>
      <c r="HR23" s="12"/>
      <c r="HS23" s="6">
        <f>[1]основа!AM34</f>
        <v>42551</v>
      </c>
    </row>
    <row r="24" spans="1:227" ht="25.5" customHeight="1" x14ac:dyDescent="0.2">
      <c r="A24" s="112" t="s">
        <v>338</v>
      </c>
      <c r="B24" s="22" t="s">
        <v>422</v>
      </c>
      <c r="C24" s="115" t="s">
        <v>386</v>
      </c>
      <c r="D24" s="116">
        <v>29.66</v>
      </c>
      <c r="E24" s="116">
        <v>12.95</v>
      </c>
      <c r="F24" s="116">
        <v>56.38</v>
      </c>
      <c r="G24" s="116">
        <v>460.75</v>
      </c>
      <c r="HR24" s="12"/>
      <c r="HS24" s="6"/>
    </row>
    <row r="25" spans="1:227" ht="15" customHeight="1" x14ac:dyDescent="0.2">
      <c r="A25" s="88" t="s">
        <v>168</v>
      </c>
      <c r="B25" s="22">
        <v>200</v>
      </c>
      <c r="C25" s="89" t="s">
        <v>371</v>
      </c>
      <c r="D25" s="90">
        <v>1</v>
      </c>
      <c r="E25" s="90"/>
      <c r="F25" s="90">
        <v>20.2</v>
      </c>
      <c r="G25" s="90">
        <v>84.8</v>
      </c>
      <c r="HR25" s="12"/>
      <c r="HS25" s="6">
        <f>[1]основа!AM36</f>
        <v>42551</v>
      </c>
    </row>
    <row r="26" spans="1:227" ht="15" customHeight="1" x14ac:dyDescent="0.2">
      <c r="A26" s="88" t="s">
        <v>409</v>
      </c>
      <c r="B26" s="22">
        <v>150</v>
      </c>
      <c r="C26" s="89">
        <v>0</v>
      </c>
      <c r="D26" s="90">
        <v>0.6</v>
      </c>
      <c r="E26" s="90">
        <v>0.45</v>
      </c>
      <c r="F26" s="90">
        <v>15.45</v>
      </c>
      <c r="G26" s="90">
        <v>70.5</v>
      </c>
      <c r="HR26" s="12"/>
      <c r="HS26" s="6">
        <f>[1]основа!AM37</f>
        <v>42551</v>
      </c>
    </row>
    <row r="27" spans="1:227" ht="15" customHeight="1" x14ac:dyDescent="0.2">
      <c r="A27" s="18" t="s">
        <v>17</v>
      </c>
      <c r="B27" s="26"/>
      <c r="C27" s="27"/>
      <c r="D27" s="28">
        <f>D24+D25+D26</f>
        <v>31.26</v>
      </c>
      <c r="E27" s="28">
        <f t="shared" ref="E27:G27" si="2">E24+E25+E26</f>
        <v>13.399999999999999</v>
      </c>
      <c r="F27" s="28">
        <f t="shared" si="2"/>
        <v>92.03</v>
      </c>
      <c r="G27" s="28">
        <f t="shared" si="2"/>
        <v>616.04999999999995</v>
      </c>
      <c r="HR27" s="12"/>
      <c r="HS27" s="6">
        <f>[1]основа!AM40</f>
        <v>42551</v>
      </c>
    </row>
    <row r="28" spans="1:227" ht="15" customHeight="1" x14ac:dyDescent="0.2">
      <c r="A28" s="18"/>
      <c r="B28" s="26"/>
      <c r="C28" s="27"/>
      <c r="D28" s="28"/>
      <c r="E28" s="28"/>
      <c r="F28" s="28"/>
      <c r="G28" s="28"/>
      <c r="HR28" s="12"/>
      <c r="HS28" s="6">
        <f>[1]основа!AM41</f>
        <v>42551</v>
      </c>
    </row>
    <row r="29" spans="1:227" ht="15" customHeight="1" x14ac:dyDescent="0.2">
      <c r="A29" s="18" t="s">
        <v>18</v>
      </c>
      <c r="B29" s="26"/>
      <c r="C29" s="27"/>
      <c r="D29" s="30"/>
      <c r="E29" s="30"/>
      <c r="F29" s="30"/>
      <c r="G29" s="30"/>
      <c r="HR29" s="12"/>
      <c r="HS29" s="6">
        <f>[1]основа!AM42</f>
        <v>42551</v>
      </c>
    </row>
    <row r="30" spans="1:227" ht="33" customHeight="1" x14ac:dyDescent="0.2">
      <c r="A30" s="112" t="s">
        <v>413</v>
      </c>
      <c r="B30" s="167">
        <v>150</v>
      </c>
      <c r="C30" s="89" t="s">
        <v>462</v>
      </c>
      <c r="D30" s="90">
        <v>0.35</v>
      </c>
      <c r="E30" s="90">
        <v>0.05</v>
      </c>
      <c r="F30" s="90">
        <v>0.95</v>
      </c>
      <c r="G30" s="90">
        <v>6</v>
      </c>
      <c r="HR30" s="12"/>
      <c r="HS30" s="6">
        <f>[1]основа!AM43</f>
        <v>42551</v>
      </c>
    </row>
    <row r="31" spans="1:227" ht="42" customHeight="1" x14ac:dyDescent="0.2">
      <c r="A31" s="134" t="s">
        <v>516</v>
      </c>
      <c r="B31" s="145" t="s">
        <v>171</v>
      </c>
      <c r="C31" s="137" t="s">
        <v>396</v>
      </c>
      <c r="D31" s="138">
        <v>14.65</v>
      </c>
      <c r="E31" s="138">
        <v>25.9</v>
      </c>
      <c r="F31" s="138">
        <v>11.75</v>
      </c>
      <c r="G31" s="138">
        <v>339</v>
      </c>
      <c r="HR31" s="12"/>
      <c r="HS31" s="6">
        <f>[1]основа!AM44</f>
        <v>42551</v>
      </c>
    </row>
    <row r="32" spans="1:227" ht="16.5" customHeight="1" x14ac:dyDescent="0.2">
      <c r="A32" s="112" t="s">
        <v>322</v>
      </c>
      <c r="B32" s="167">
        <v>200</v>
      </c>
      <c r="C32" s="115" t="s">
        <v>465</v>
      </c>
      <c r="D32" s="90">
        <v>4.7699999999999996</v>
      </c>
      <c r="E32" s="90">
        <v>7.2</v>
      </c>
      <c r="F32" s="90">
        <v>38.4</v>
      </c>
      <c r="G32" s="90">
        <v>237.25</v>
      </c>
      <c r="HR32" s="12"/>
      <c r="HS32" s="6">
        <f>[1]основа!AM45</f>
        <v>42551</v>
      </c>
    </row>
    <row r="33" spans="1:227" ht="15" customHeight="1" x14ac:dyDescent="0.2">
      <c r="A33" s="88" t="s">
        <v>173</v>
      </c>
      <c r="B33" s="22" t="s">
        <v>153</v>
      </c>
      <c r="C33" s="89" t="s">
        <v>372</v>
      </c>
      <c r="D33" s="90">
        <v>7.0000000000000007E-2</v>
      </c>
      <c r="E33" s="90">
        <v>0.02</v>
      </c>
      <c r="F33" s="90">
        <v>15</v>
      </c>
      <c r="G33" s="125">
        <v>60</v>
      </c>
      <c r="HR33" s="12"/>
      <c r="HS33" s="6">
        <f>[1]основа!AM46</f>
        <v>42551</v>
      </c>
    </row>
    <row r="34" spans="1:227" ht="15" customHeight="1" x14ac:dyDescent="0.2">
      <c r="A34" s="88" t="s">
        <v>73</v>
      </c>
      <c r="B34" s="22">
        <v>50</v>
      </c>
      <c r="C34" s="89"/>
      <c r="D34" s="90">
        <v>3.8</v>
      </c>
      <c r="E34" s="90">
        <v>0.4</v>
      </c>
      <c r="F34" s="90">
        <v>24.6</v>
      </c>
      <c r="G34" s="125">
        <v>117.2</v>
      </c>
      <c r="HR34" s="12"/>
      <c r="HS34" s="6">
        <f>[1]основа!AM47</f>
        <v>42551</v>
      </c>
    </row>
    <row r="35" spans="1:227" ht="15" customHeight="1" x14ac:dyDescent="0.2">
      <c r="A35" s="88" t="s">
        <v>72</v>
      </c>
      <c r="B35" s="107">
        <v>70</v>
      </c>
      <c r="C35" s="115"/>
      <c r="D35" s="90">
        <v>4.2699999999999996</v>
      </c>
      <c r="E35" s="90">
        <v>0.84</v>
      </c>
      <c r="F35" s="90">
        <v>27.93</v>
      </c>
      <c r="G35" s="125">
        <v>136.36000000000001</v>
      </c>
      <c r="HR35" s="12"/>
      <c r="HS35" s="6"/>
    </row>
    <row r="36" spans="1:227" ht="15" customHeight="1" x14ac:dyDescent="0.2">
      <c r="A36" s="18" t="s">
        <v>19</v>
      </c>
      <c r="B36" s="26"/>
      <c r="C36" s="27"/>
      <c r="D36" s="28">
        <f>D30+D31+D32+D33+D34+D35</f>
        <v>27.91</v>
      </c>
      <c r="E36" s="28">
        <f t="shared" ref="E36:G36" si="3">E30+E31+E32+E33+E34+E35</f>
        <v>34.410000000000004</v>
      </c>
      <c r="F36" s="28">
        <f t="shared" si="3"/>
        <v>118.63</v>
      </c>
      <c r="G36" s="28">
        <f t="shared" si="3"/>
        <v>895.81000000000006</v>
      </c>
      <c r="HR36" s="12"/>
      <c r="HS36" s="6">
        <f>[1]основа!AM50</f>
        <v>42551</v>
      </c>
    </row>
    <row r="37" spans="1:227" ht="15" customHeight="1" x14ac:dyDescent="0.2">
      <c r="A37" s="18"/>
      <c r="B37" s="26"/>
      <c r="C37" s="27"/>
      <c r="D37" s="30"/>
      <c r="E37" s="28"/>
      <c r="F37" s="30"/>
      <c r="G37" s="30"/>
      <c r="HR37" s="12"/>
      <c r="HS37" s="6">
        <f>[1]основа!AM51</f>
        <v>42551</v>
      </c>
    </row>
    <row r="38" spans="1:227" ht="15" customHeight="1" x14ac:dyDescent="0.2">
      <c r="A38" s="18" t="s">
        <v>20</v>
      </c>
      <c r="B38" s="26"/>
      <c r="C38" s="27"/>
      <c r="D38" s="30"/>
      <c r="E38" s="30"/>
      <c r="F38" s="30"/>
      <c r="G38" s="30"/>
      <c r="HR38" s="12"/>
      <c r="HS38" s="6">
        <f>[1]основа!AM52</f>
        <v>42551</v>
      </c>
    </row>
    <row r="39" spans="1:227" ht="15" customHeight="1" x14ac:dyDescent="0.2">
      <c r="A39" s="88" t="s">
        <v>361</v>
      </c>
      <c r="B39" s="22">
        <v>90</v>
      </c>
      <c r="C39" s="115"/>
      <c r="D39" s="116">
        <v>5.2</v>
      </c>
      <c r="E39" s="116">
        <v>6.2</v>
      </c>
      <c r="F39" s="116">
        <v>36.6</v>
      </c>
      <c r="G39" s="116">
        <v>223.5</v>
      </c>
      <c r="HR39" s="12"/>
      <c r="HS39" s="6">
        <f>[1]основа!AM53</f>
        <v>42551</v>
      </c>
    </row>
    <row r="40" spans="1:227" ht="15" customHeight="1" x14ac:dyDescent="0.2">
      <c r="A40" s="88" t="s">
        <v>351</v>
      </c>
      <c r="B40" s="22">
        <v>200</v>
      </c>
      <c r="C40" s="89" t="s">
        <v>373</v>
      </c>
      <c r="D40" s="90">
        <v>5.8</v>
      </c>
      <c r="E40" s="90">
        <v>5</v>
      </c>
      <c r="F40" s="90">
        <v>8</v>
      </c>
      <c r="G40" s="90">
        <v>100</v>
      </c>
      <c r="HR40" s="12"/>
      <c r="HS40" s="6">
        <f>[1]основа!AM54</f>
        <v>42551</v>
      </c>
    </row>
    <row r="41" spans="1:227" ht="15" customHeight="1" x14ac:dyDescent="0.2">
      <c r="A41" s="18" t="s">
        <v>21</v>
      </c>
      <c r="B41" s="26"/>
      <c r="C41" s="27"/>
      <c r="D41" s="28">
        <f>D39+D40</f>
        <v>11</v>
      </c>
      <c r="E41" s="28">
        <f>E39+E40</f>
        <v>11.2</v>
      </c>
      <c r="F41" s="28">
        <f>F39+F40</f>
        <v>44.6</v>
      </c>
      <c r="G41" s="28">
        <f>G39+G40</f>
        <v>323.5</v>
      </c>
      <c r="HR41" s="12"/>
      <c r="HS41" s="6">
        <f>[1]основа!AM56</f>
        <v>42551</v>
      </c>
    </row>
    <row r="42" spans="1:227" ht="15" customHeight="1" x14ac:dyDescent="0.2">
      <c r="A42" s="18"/>
      <c r="B42" s="26"/>
      <c r="C42" s="27"/>
      <c r="D42" s="19"/>
      <c r="E42" s="19"/>
      <c r="F42" s="19"/>
      <c r="G42" s="19"/>
      <c r="HR42" s="12"/>
      <c r="HS42" s="6">
        <f>[1]основа!AM57</f>
        <v>42551</v>
      </c>
    </row>
    <row r="43" spans="1:227" ht="15" customHeight="1" x14ac:dyDescent="0.2">
      <c r="A43" s="18" t="s">
        <v>22</v>
      </c>
      <c r="B43" s="26"/>
      <c r="C43" s="27"/>
      <c r="D43" s="28">
        <f>D11+D21+D27+D36+D41</f>
        <v>138.17000000000002</v>
      </c>
      <c r="E43" s="28">
        <f t="shared" ref="E43:G43" si="4">E11+E21+E27+E36+E41</f>
        <v>128.70999999999998</v>
      </c>
      <c r="F43" s="28">
        <f t="shared" si="4"/>
        <v>548.99</v>
      </c>
      <c r="G43" s="28">
        <f t="shared" si="4"/>
        <v>3911.27</v>
      </c>
      <c r="HR43" s="12"/>
      <c r="HS43" s="6">
        <f>[1]основа!AM58</f>
        <v>42551</v>
      </c>
    </row>
    <row r="44" spans="1:227" ht="15" customHeight="1" x14ac:dyDescent="0.2">
      <c r="A44" s="33"/>
      <c r="B44" s="26"/>
      <c r="C44" s="27"/>
      <c r="D44" s="34"/>
      <c r="E44" s="34"/>
      <c r="F44" s="34"/>
      <c r="G44" s="34"/>
      <c r="HR44" s="12"/>
      <c r="HS44" s="6">
        <f>[1]основа!AM59</f>
        <v>42551</v>
      </c>
    </row>
    <row r="45" spans="1:227" ht="14.25" customHeight="1" x14ac:dyDescent="0.2">
      <c r="HR45" s="12"/>
      <c r="HS45" s="6">
        <f>[1]основа!AM60</f>
        <v>42551</v>
      </c>
    </row>
    <row r="46" spans="1:227" ht="18.75" x14ac:dyDescent="0.3">
      <c r="A46" s="35"/>
      <c r="E46" s="110"/>
      <c r="F46" s="186"/>
      <c r="G46" s="187"/>
      <c r="HR46" s="12"/>
      <c r="HS46" s="6">
        <f>[1]основа!AM70</f>
        <v>42551</v>
      </c>
    </row>
    <row r="47" spans="1:227" ht="18.75" x14ac:dyDescent="0.3">
      <c r="A47" s="35"/>
      <c r="HR47" s="12"/>
      <c r="HS47" s="6">
        <f>[1]основа!AM71</f>
        <v>42551</v>
      </c>
    </row>
    <row r="48" spans="1:227" ht="18.75" x14ac:dyDescent="0.3">
      <c r="A48" s="35"/>
      <c r="E48" s="110"/>
      <c r="F48" s="111"/>
      <c r="HR48" s="12"/>
      <c r="HS48" s="6">
        <f>[1]основа!AM72</f>
        <v>42551</v>
      </c>
    </row>
    <row r="49" spans="1:227" x14ac:dyDescent="0.2">
      <c r="HR49" s="12"/>
      <c r="HS49" s="6">
        <f>[1]основа!AM73</f>
        <v>42551</v>
      </c>
    </row>
    <row r="50" spans="1:227" x14ac:dyDescent="0.2">
      <c r="HR50" s="12"/>
      <c r="HS50" s="6">
        <f>[1]основа!AM74</f>
        <v>42551</v>
      </c>
    </row>
    <row r="51" spans="1:227" ht="18.75" x14ac:dyDescent="0.3">
      <c r="A51" s="35"/>
      <c r="HR51" s="12"/>
      <c r="HS51" s="6">
        <f>[1]основа!AM75</f>
        <v>42551</v>
      </c>
    </row>
    <row r="52" spans="1:227" x14ac:dyDescent="0.2">
      <c r="HR52" s="12"/>
      <c r="HS52" s="6">
        <f>[1]основа!AM76</f>
        <v>42551</v>
      </c>
    </row>
    <row r="53" spans="1:227" x14ac:dyDescent="0.2">
      <c r="HR53" s="12"/>
      <c r="HS53" s="6">
        <f>[1]основа!AM77</f>
        <v>42551</v>
      </c>
    </row>
    <row r="54" spans="1:227" x14ac:dyDescent="0.2">
      <c r="HR54" s="12"/>
      <c r="HS54" s="6">
        <f>[1]основа!AM78</f>
        <v>42551</v>
      </c>
    </row>
    <row r="55" spans="1:227" x14ac:dyDescent="0.2">
      <c r="HR55" s="12"/>
      <c r="HS55" s="6">
        <f>[1]основа!AM79</f>
        <v>42551</v>
      </c>
    </row>
    <row r="56" spans="1:227" x14ac:dyDescent="0.2">
      <c r="HR56" s="12"/>
      <c r="HS56" s="6">
        <f>[1]основа!AM80</f>
        <v>42551</v>
      </c>
    </row>
    <row r="57" spans="1:227" x14ac:dyDescent="0.2">
      <c r="HR57" s="12"/>
      <c r="HS57" s="6">
        <f>[1]основа!AM81</f>
        <v>42551</v>
      </c>
    </row>
    <row r="58" spans="1:227" x14ac:dyDescent="0.2">
      <c r="HR58" s="12"/>
      <c r="HS58" s="6">
        <f>[1]основа!AM82</f>
        <v>42551</v>
      </c>
    </row>
    <row r="59" spans="1:227" x14ac:dyDescent="0.2">
      <c r="HR59" s="12"/>
      <c r="HS59" s="6">
        <f>[1]основа!AM83</f>
        <v>42551</v>
      </c>
    </row>
    <row r="60" spans="1:227" x14ac:dyDescent="0.2">
      <c r="HR60" s="12"/>
      <c r="HS60" s="6">
        <f>[1]основа!AM84</f>
        <v>42551</v>
      </c>
    </row>
    <row r="61" spans="1:227" x14ac:dyDescent="0.2">
      <c r="HR61" s="12"/>
      <c r="HS61" s="6">
        <f>[1]основа!AM85</f>
        <v>42551</v>
      </c>
    </row>
    <row r="62" spans="1:227" x14ac:dyDescent="0.2">
      <c r="HR62" s="12"/>
      <c r="HS62" s="6">
        <f>[1]основа!AM86</f>
        <v>42551</v>
      </c>
    </row>
    <row r="63" spans="1:227" x14ac:dyDescent="0.2">
      <c r="HR63" s="12"/>
      <c r="HS63" s="6">
        <f>[1]основа!AM87</f>
        <v>42551</v>
      </c>
    </row>
    <row r="64" spans="1:227" x14ac:dyDescent="0.2">
      <c r="HR64" s="12"/>
      <c r="HS64" s="6">
        <f>[1]основа!AM88</f>
        <v>42551</v>
      </c>
    </row>
    <row r="65" spans="226:227" x14ac:dyDescent="0.2">
      <c r="HR65" s="12"/>
      <c r="HS65" s="6">
        <f>[1]основа!AM89</f>
        <v>42551</v>
      </c>
    </row>
    <row r="66" spans="226:227" x14ac:dyDescent="0.2">
      <c r="HR66" s="12"/>
      <c r="HS66" s="6">
        <f>[1]основа!AM90</f>
        <v>42551</v>
      </c>
    </row>
    <row r="67" spans="226:227" x14ac:dyDescent="0.2">
      <c r="HR67" s="12"/>
      <c r="HS67" s="6">
        <f>[1]основа!AM91</f>
        <v>42551</v>
      </c>
    </row>
    <row r="68" spans="226:227" x14ac:dyDescent="0.2">
      <c r="HR68" s="12"/>
      <c r="HS68" s="6">
        <f>[1]основа!AM92</f>
        <v>42551</v>
      </c>
    </row>
    <row r="69" spans="226:227" x14ac:dyDescent="0.2">
      <c r="HR69" s="12"/>
      <c r="HS69" s="6">
        <f>[1]основа!AM93</f>
        <v>42551</v>
      </c>
    </row>
    <row r="70" spans="226:227" x14ac:dyDescent="0.2">
      <c r="HR70" s="12"/>
      <c r="HS70" s="6">
        <f>[1]основа!AM94</f>
        <v>42551</v>
      </c>
    </row>
    <row r="71" spans="226:227" x14ac:dyDescent="0.2">
      <c r="HR71" s="12"/>
      <c r="HS71" s="6">
        <f>[1]основа!AM95</f>
        <v>42551</v>
      </c>
    </row>
    <row r="72" spans="226:227" x14ac:dyDescent="0.2">
      <c r="HR72" s="12"/>
      <c r="HS72" s="6">
        <f>[1]основа!AM96</f>
        <v>42551</v>
      </c>
    </row>
    <row r="73" spans="226:227" x14ac:dyDescent="0.2">
      <c r="HR73" s="12"/>
      <c r="HS73" s="6">
        <f>[1]основа!AM97</f>
        <v>42551</v>
      </c>
    </row>
    <row r="74" spans="226:227" x14ac:dyDescent="0.2">
      <c r="HR74" s="12"/>
      <c r="HS74" s="6">
        <f>[1]основа!AM98</f>
        <v>42551</v>
      </c>
    </row>
    <row r="75" spans="226:227" x14ac:dyDescent="0.2">
      <c r="HR75" s="12"/>
      <c r="HS75" s="6">
        <f>[1]основа!AM99</f>
        <v>42551</v>
      </c>
    </row>
    <row r="76" spans="226:227" x14ac:dyDescent="0.2">
      <c r="HR76" s="12"/>
      <c r="HS76" s="6">
        <f>[1]основа!AM100</f>
        <v>42551</v>
      </c>
    </row>
    <row r="77" spans="226:227" x14ac:dyDescent="0.2">
      <c r="HR77" s="12"/>
      <c r="HS77" s="6">
        <f>[1]основа!AM101</f>
        <v>42551</v>
      </c>
    </row>
    <row r="78" spans="226:227" x14ac:dyDescent="0.2">
      <c r="HR78" s="12"/>
      <c r="HS78" s="6">
        <f>[1]основа!AM102</f>
        <v>42551</v>
      </c>
    </row>
    <row r="79" spans="226:227" x14ac:dyDescent="0.2">
      <c r="HR79" s="12"/>
      <c r="HS79" s="6">
        <f>[1]основа!AM103</f>
        <v>42551</v>
      </c>
    </row>
    <row r="80" spans="226:227" x14ac:dyDescent="0.2">
      <c r="HR80" s="12"/>
      <c r="HS80" s="6">
        <f>[1]основа!AM104</f>
        <v>42551</v>
      </c>
    </row>
    <row r="81" spans="226:227" x14ac:dyDescent="0.2">
      <c r="HR81" s="12"/>
      <c r="HS81" s="6">
        <f>[1]основа!AM105</f>
        <v>42551</v>
      </c>
    </row>
    <row r="82" spans="226:227" x14ac:dyDescent="0.2">
      <c r="HR82" s="12"/>
      <c r="HS82" s="6">
        <f>[1]основа!AM106</f>
        <v>42551</v>
      </c>
    </row>
    <row r="83" spans="226:227" x14ac:dyDescent="0.2">
      <c r="HR83" s="12"/>
      <c r="HS83" s="6">
        <f>[1]основа!AM107</f>
        <v>42551</v>
      </c>
    </row>
    <row r="84" spans="226:227" x14ac:dyDescent="0.2">
      <c r="HR84" s="12"/>
      <c r="HS84" s="6">
        <f>[1]основа!AM108</f>
        <v>42551</v>
      </c>
    </row>
    <row r="85" spans="226:227" x14ac:dyDescent="0.2">
      <c r="HR85" s="12"/>
      <c r="HS85" s="6">
        <f>[1]основа!AM109</f>
        <v>42551</v>
      </c>
    </row>
    <row r="86" spans="226:227" x14ac:dyDescent="0.2">
      <c r="HR86" s="12"/>
      <c r="HS86" s="6">
        <f>[1]основа!AM110</f>
        <v>42551</v>
      </c>
    </row>
    <row r="87" spans="226:227" x14ac:dyDescent="0.2">
      <c r="HR87" s="12"/>
      <c r="HS87" s="6">
        <f>[1]основа!AM111</f>
        <v>42551</v>
      </c>
    </row>
    <row r="88" spans="226:227" x14ac:dyDescent="0.2">
      <c r="HR88" s="12"/>
      <c r="HS88" s="6">
        <f>[1]основа!AM112</f>
        <v>42551</v>
      </c>
    </row>
    <row r="89" spans="226:227" x14ac:dyDescent="0.2">
      <c r="HR89" s="12"/>
      <c r="HS89" s="6">
        <f>[1]основа!AM113</f>
        <v>42551</v>
      </c>
    </row>
    <row r="90" spans="226:227" x14ac:dyDescent="0.2">
      <c r="HR90" s="12"/>
      <c r="HS90" s="6">
        <f>[1]основа!AM114</f>
        <v>42551</v>
      </c>
    </row>
    <row r="91" spans="226:227" x14ac:dyDescent="0.2">
      <c r="HR91" s="12"/>
      <c r="HS91" s="6">
        <f>[1]основа!AM115</f>
        <v>42551</v>
      </c>
    </row>
    <row r="92" spans="226:227" x14ac:dyDescent="0.2">
      <c r="HR92" s="12"/>
      <c r="HS92" s="6">
        <f>[1]основа!AM116</f>
        <v>42551</v>
      </c>
    </row>
    <row r="93" spans="226:227" x14ac:dyDescent="0.2">
      <c r="HR93" s="12"/>
      <c r="HS93" s="6">
        <f>[1]основа!AM117</f>
        <v>42551</v>
      </c>
    </row>
    <row r="94" spans="226:227" x14ac:dyDescent="0.2">
      <c r="HR94" s="12"/>
      <c r="HS94" s="6">
        <f>[1]основа!AM118</f>
        <v>42551</v>
      </c>
    </row>
    <row r="95" spans="226:227" x14ac:dyDescent="0.2">
      <c r="HR95" s="12"/>
      <c r="HS95" s="6">
        <f>[1]основа!AM119</f>
        <v>42551</v>
      </c>
    </row>
    <row r="96" spans="226:227" x14ac:dyDescent="0.2">
      <c r="HR96" s="12"/>
      <c r="HS96" s="6">
        <f>[1]основа!AM120</f>
        <v>42551</v>
      </c>
    </row>
    <row r="97" spans="226:227" x14ac:dyDescent="0.2">
      <c r="HR97" s="12"/>
      <c r="HS97" s="6">
        <f>[1]основа!AM121</f>
        <v>42551</v>
      </c>
    </row>
    <row r="98" spans="226:227" x14ac:dyDescent="0.2">
      <c r="HR98" s="12"/>
      <c r="HS98" s="6">
        <f>[1]основа!AM122</f>
        <v>42551</v>
      </c>
    </row>
    <row r="99" spans="226:227" x14ac:dyDescent="0.2">
      <c r="HR99" s="12"/>
      <c r="HS99" s="6">
        <f>[1]основа!AM123</f>
        <v>42551</v>
      </c>
    </row>
    <row r="100" spans="226:227" x14ac:dyDescent="0.2">
      <c r="HR100" s="12"/>
      <c r="HS100" s="6">
        <f>[1]основа!AM124</f>
        <v>42551</v>
      </c>
    </row>
    <row r="101" spans="226:227" x14ac:dyDescent="0.2">
      <c r="HR101" s="12"/>
      <c r="HS101" s="6">
        <f>[1]основа!AM125</f>
        <v>42551</v>
      </c>
    </row>
    <row r="102" spans="226:227" x14ac:dyDescent="0.2">
      <c r="HR102" s="12"/>
      <c r="HS102" s="6">
        <f>[1]основа!AM126</f>
        <v>42551</v>
      </c>
    </row>
    <row r="103" spans="226:227" x14ac:dyDescent="0.2">
      <c r="HR103" s="12"/>
      <c r="HS103" s="6">
        <f>[1]основа!AM127</f>
        <v>42551</v>
      </c>
    </row>
    <row r="104" spans="226:227" x14ac:dyDescent="0.2">
      <c r="HR104" s="12"/>
      <c r="HS104" s="6">
        <f>[1]основа!AM128</f>
        <v>42551</v>
      </c>
    </row>
    <row r="105" spans="226:227" x14ac:dyDescent="0.2">
      <c r="HR105" s="12"/>
      <c r="HS105" s="6">
        <f>[1]основа!AM129</f>
        <v>42551</v>
      </c>
    </row>
    <row r="106" spans="226:227" x14ac:dyDescent="0.2">
      <c r="HR106" s="12"/>
      <c r="HS106" s="6">
        <f>[1]основа!AM130</f>
        <v>42551</v>
      </c>
    </row>
    <row r="107" spans="226:227" x14ac:dyDescent="0.2">
      <c r="HR107" s="12"/>
      <c r="HS107" s="6">
        <f>[1]основа!AM131</f>
        <v>42551</v>
      </c>
    </row>
    <row r="108" spans="226:227" x14ac:dyDescent="0.2">
      <c r="HR108" s="12"/>
      <c r="HS108" s="6">
        <f>[1]основа!AM132</f>
        <v>42551</v>
      </c>
    </row>
    <row r="109" spans="226:227" x14ac:dyDescent="0.2">
      <c r="HR109" s="12"/>
      <c r="HS109" s="6">
        <f>[1]основа!AM133</f>
        <v>42551</v>
      </c>
    </row>
    <row r="110" spans="226:227" x14ac:dyDescent="0.2">
      <c r="HR110" s="12"/>
      <c r="HS110" s="6">
        <f>[1]основа!AM134</f>
        <v>42551</v>
      </c>
    </row>
    <row r="111" spans="226:227" x14ac:dyDescent="0.2">
      <c r="HR111" s="12"/>
      <c r="HS111" s="6">
        <f>[1]основа!AM135</f>
        <v>42551</v>
      </c>
    </row>
    <row r="112" spans="226:227" x14ac:dyDescent="0.2">
      <c r="HR112" s="12"/>
      <c r="HS112" s="6">
        <f>[1]основа!AM136</f>
        <v>42551</v>
      </c>
    </row>
    <row r="113" spans="226:227" x14ac:dyDescent="0.2">
      <c r="HR113" s="12"/>
      <c r="HS113" s="6">
        <f>[1]основа!AM137</f>
        <v>42551</v>
      </c>
    </row>
    <row r="114" spans="226:227" x14ac:dyDescent="0.2">
      <c r="HR114" s="12"/>
      <c r="HS114" s="6">
        <f>[1]основа!AM138</f>
        <v>42551</v>
      </c>
    </row>
    <row r="115" spans="226:227" x14ac:dyDescent="0.2">
      <c r="HR115" s="12"/>
      <c r="HS115" s="6">
        <f>[1]основа!AM139</f>
        <v>42551</v>
      </c>
    </row>
    <row r="116" spans="226:227" x14ac:dyDescent="0.2">
      <c r="HR116" s="12"/>
      <c r="HS116" s="6">
        <f>[1]основа!AM140</f>
        <v>42551</v>
      </c>
    </row>
    <row r="117" spans="226:227" x14ac:dyDescent="0.2">
      <c r="HR117" s="12"/>
      <c r="HS117" s="6">
        <f>[1]основа!AM141</f>
        <v>42551</v>
      </c>
    </row>
    <row r="118" spans="226:227" x14ac:dyDescent="0.2">
      <c r="HR118" s="12"/>
      <c r="HS118" s="6">
        <f>[1]основа!AM142</f>
        <v>42551</v>
      </c>
    </row>
    <row r="119" spans="226:227" x14ac:dyDescent="0.2">
      <c r="HR119" s="12"/>
      <c r="HS119" s="6">
        <f>[1]основа!AM143</f>
        <v>42551</v>
      </c>
    </row>
    <row r="120" spans="226:227" x14ac:dyDescent="0.2">
      <c r="HR120" s="12"/>
      <c r="HS120" s="6">
        <f>[1]основа!AM144</f>
        <v>42551</v>
      </c>
    </row>
    <row r="121" spans="226:227" x14ac:dyDescent="0.2">
      <c r="HR121" s="12"/>
      <c r="HS121" s="6">
        <f>[1]основа!AM145</f>
        <v>42551</v>
      </c>
    </row>
    <row r="122" spans="226:227" x14ac:dyDescent="0.2">
      <c r="HR122" s="12"/>
      <c r="HS122" s="6">
        <f>[1]основа!AM146</f>
        <v>42551</v>
      </c>
    </row>
    <row r="123" spans="226:227" x14ac:dyDescent="0.2">
      <c r="HR123" s="12"/>
      <c r="HS123" s="6">
        <f>[1]основа!AM147</f>
        <v>42551</v>
      </c>
    </row>
    <row r="124" spans="226:227" x14ac:dyDescent="0.2">
      <c r="HR124" s="12"/>
      <c r="HS124" s="6">
        <f>[1]основа!AM148</f>
        <v>42551</v>
      </c>
    </row>
    <row r="125" spans="226:227" x14ac:dyDescent="0.2">
      <c r="HR125" s="12"/>
      <c r="HS125" s="6">
        <f>[1]основа!AM149</f>
        <v>42551</v>
      </c>
    </row>
    <row r="126" spans="226:227" x14ac:dyDescent="0.2">
      <c r="HR126" s="12"/>
      <c r="HS126" s="6">
        <f>[1]основа!AM150</f>
        <v>42551</v>
      </c>
    </row>
    <row r="127" spans="226:227" x14ac:dyDescent="0.2">
      <c r="HR127" s="12"/>
      <c r="HS127" s="6">
        <f>[1]основа!AM151</f>
        <v>42551</v>
      </c>
    </row>
    <row r="128" spans="226:227" x14ac:dyDescent="0.2">
      <c r="HR128" s="12"/>
      <c r="HS128" s="6">
        <f>[1]основа!AM152</f>
        <v>42551</v>
      </c>
    </row>
    <row r="129" spans="226:227" x14ac:dyDescent="0.2">
      <c r="HR129" s="12"/>
      <c r="HS129" s="6">
        <f>[1]основа!AM153</f>
        <v>42551</v>
      </c>
    </row>
    <row r="130" spans="226:227" x14ac:dyDescent="0.2">
      <c r="HR130" s="12"/>
      <c r="HS130" s="6">
        <f>[1]основа!AM154</f>
        <v>42551</v>
      </c>
    </row>
    <row r="131" spans="226:227" x14ac:dyDescent="0.2">
      <c r="HR131" s="12"/>
      <c r="HS131" s="6">
        <f>[1]основа!AM155</f>
        <v>42551</v>
      </c>
    </row>
    <row r="132" spans="226:227" x14ac:dyDescent="0.2">
      <c r="HR132" s="12"/>
      <c r="HS132" s="6">
        <f>[1]основа!AM156</f>
        <v>42551</v>
      </c>
    </row>
    <row r="133" spans="226:227" x14ac:dyDescent="0.2">
      <c r="HR133" s="12"/>
      <c r="HS133" s="6">
        <f>[1]основа!AM157</f>
        <v>42551</v>
      </c>
    </row>
    <row r="134" spans="226:227" x14ac:dyDescent="0.2">
      <c r="HR134" s="12"/>
      <c r="HS134" s="6">
        <f>[1]основа!AM158</f>
        <v>42551</v>
      </c>
    </row>
    <row r="135" spans="226:227" x14ac:dyDescent="0.2">
      <c r="HR135" s="12"/>
      <c r="HS135" s="6">
        <f>[1]основа!AM159</f>
        <v>42551</v>
      </c>
    </row>
    <row r="136" spans="226:227" x14ac:dyDescent="0.2">
      <c r="HR136" s="12"/>
      <c r="HS136" s="6">
        <f>[1]основа!AM160</f>
        <v>42551</v>
      </c>
    </row>
    <row r="137" spans="226:227" x14ac:dyDescent="0.2">
      <c r="HR137" s="12"/>
      <c r="HS137" s="6">
        <f>[1]основа!AM161</f>
        <v>42551</v>
      </c>
    </row>
    <row r="138" spans="226:227" x14ac:dyDescent="0.2">
      <c r="HR138" s="12"/>
      <c r="HS138" s="6">
        <f>[1]основа!AM162</f>
        <v>42551</v>
      </c>
    </row>
    <row r="139" spans="226:227" x14ac:dyDescent="0.2">
      <c r="HR139" s="12"/>
      <c r="HS139" s="6">
        <f>[1]основа!AM163</f>
        <v>42551</v>
      </c>
    </row>
    <row r="140" spans="226:227" x14ac:dyDescent="0.2">
      <c r="HR140" s="12"/>
      <c r="HS140" s="6">
        <f>[1]основа!AM164</f>
        <v>42551</v>
      </c>
    </row>
    <row r="141" spans="226:227" x14ac:dyDescent="0.2">
      <c r="HR141" s="12"/>
      <c r="HS141" s="6">
        <f>[1]основа!AM165</f>
        <v>42551</v>
      </c>
    </row>
    <row r="142" spans="226:227" x14ac:dyDescent="0.2">
      <c r="HR142" s="12"/>
      <c r="HS142" s="6">
        <f>[1]основа!AM166</f>
        <v>42551</v>
      </c>
    </row>
    <row r="143" spans="226:227" x14ac:dyDescent="0.2">
      <c r="HR143" s="12"/>
      <c r="HS143" s="6">
        <f>[1]основа!AM167</f>
        <v>42551</v>
      </c>
    </row>
    <row r="144" spans="226:227" x14ac:dyDescent="0.2">
      <c r="HR144" s="12"/>
      <c r="HS144" s="6">
        <f>[1]основа!AM168</f>
        <v>42551</v>
      </c>
    </row>
    <row r="145" spans="226:227" x14ac:dyDescent="0.2">
      <c r="HR145" s="12"/>
      <c r="HS145" s="6">
        <f>[1]основа!AM169</f>
        <v>42551</v>
      </c>
    </row>
    <row r="146" spans="226:227" x14ac:dyDescent="0.2">
      <c r="HR146" s="12"/>
      <c r="HS146" s="6">
        <f>[1]основа!AM170</f>
        <v>42551</v>
      </c>
    </row>
    <row r="147" spans="226:227" x14ac:dyDescent="0.2">
      <c r="HR147" s="12"/>
      <c r="HS147" s="6">
        <f>[1]основа!AM171</f>
        <v>42551</v>
      </c>
    </row>
    <row r="148" spans="226:227" x14ac:dyDescent="0.2">
      <c r="HR148" s="12"/>
      <c r="HS148" s="6">
        <f>[1]основа!AM172</f>
        <v>42551</v>
      </c>
    </row>
    <row r="149" spans="226:227" x14ac:dyDescent="0.2">
      <c r="HR149" s="12"/>
      <c r="HS149" s="6">
        <f>[1]основа!AM173</f>
        <v>42551</v>
      </c>
    </row>
    <row r="150" spans="226:227" x14ac:dyDescent="0.2">
      <c r="HR150" s="12"/>
      <c r="HS150" s="6">
        <f>[1]основа!AM174</f>
        <v>42551</v>
      </c>
    </row>
    <row r="151" spans="226:227" x14ac:dyDescent="0.2">
      <c r="HR151" s="12"/>
      <c r="HS151" s="6">
        <f>[1]основа!AM175</f>
        <v>42551</v>
      </c>
    </row>
    <row r="152" spans="226:227" x14ac:dyDescent="0.2">
      <c r="HR152" s="12"/>
      <c r="HS152" s="6">
        <f>[1]основа!AM176</f>
        <v>42551</v>
      </c>
    </row>
    <row r="153" spans="226:227" x14ac:dyDescent="0.2">
      <c r="HR153" s="12"/>
      <c r="HS153" s="6">
        <f>[1]основа!AM177</f>
        <v>42551</v>
      </c>
    </row>
    <row r="154" spans="226:227" x14ac:dyDescent="0.2">
      <c r="HR154" s="12"/>
      <c r="HS154" s="6">
        <f>[1]основа!AM178</f>
        <v>42551</v>
      </c>
    </row>
    <row r="155" spans="226:227" x14ac:dyDescent="0.2">
      <c r="HR155" s="12"/>
      <c r="HS155" s="6">
        <f>[1]основа!AM179</f>
        <v>42551</v>
      </c>
    </row>
    <row r="156" spans="226:227" x14ac:dyDescent="0.2">
      <c r="HR156" s="12"/>
      <c r="HS156" s="6">
        <f>[1]основа!AM180</f>
        <v>42551</v>
      </c>
    </row>
    <row r="157" spans="226:227" x14ac:dyDescent="0.2">
      <c r="HR157" s="12"/>
      <c r="HS157" s="6">
        <f>[1]основа!AM181</f>
        <v>42551</v>
      </c>
    </row>
    <row r="158" spans="226:227" x14ac:dyDescent="0.2">
      <c r="HR158" s="12"/>
      <c r="HS158" s="6">
        <f>[1]основа!AM182</f>
        <v>42551</v>
      </c>
    </row>
    <row r="159" spans="226:227" x14ac:dyDescent="0.2">
      <c r="HR159" s="12"/>
      <c r="HS159" s="6">
        <f>[1]основа!AM183</f>
        <v>42551</v>
      </c>
    </row>
    <row r="160" spans="226:227" x14ac:dyDescent="0.2">
      <c r="HR160" s="12"/>
      <c r="HS160" s="6">
        <f>[1]основа!AM184</f>
        <v>42551</v>
      </c>
    </row>
    <row r="161" spans="226:227" x14ac:dyDescent="0.2">
      <c r="HR161" s="12"/>
      <c r="HS161" s="6">
        <f>[1]основа!AM185</f>
        <v>42551</v>
      </c>
    </row>
    <row r="162" spans="226:227" x14ac:dyDescent="0.2">
      <c r="HR162" s="12"/>
      <c r="HS162" s="6">
        <f>[1]основа!AM186</f>
        <v>42551</v>
      </c>
    </row>
    <row r="163" spans="226:227" x14ac:dyDescent="0.2">
      <c r="HR163" s="12"/>
      <c r="HS163" s="6">
        <f>[1]основа!AM187</f>
        <v>42551</v>
      </c>
    </row>
    <row r="164" spans="226:227" x14ac:dyDescent="0.2">
      <c r="HR164" s="12"/>
      <c r="HS164" s="6">
        <f>[1]основа!AM188</f>
        <v>42551</v>
      </c>
    </row>
    <row r="165" spans="226:227" x14ac:dyDescent="0.2">
      <c r="HR165" s="12"/>
      <c r="HS165" s="6">
        <f>[1]основа!AM189</f>
        <v>42551</v>
      </c>
    </row>
    <row r="166" spans="226:227" x14ac:dyDescent="0.2">
      <c r="HR166" s="12"/>
      <c r="HS166" s="6">
        <f>[1]основа!AM190</f>
        <v>42551</v>
      </c>
    </row>
    <row r="167" spans="226:227" x14ac:dyDescent="0.2">
      <c r="HR167" s="12"/>
      <c r="HS167" s="6">
        <f>[1]основа!AM191</f>
        <v>42551</v>
      </c>
    </row>
    <row r="168" spans="226:227" x14ac:dyDescent="0.2">
      <c r="HR168" s="12"/>
      <c r="HS168" s="6">
        <f>[1]основа!AM192</f>
        <v>42551</v>
      </c>
    </row>
    <row r="169" spans="226:227" x14ac:dyDescent="0.2">
      <c r="HR169" s="12"/>
      <c r="HS169" s="6">
        <f>[1]основа!AM193</f>
        <v>42551</v>
      </c>
    </row>
    <row r="170" spans="226:227" x14ac:dyDescent="0.2">
      <c r="HR170" s="12"/>
      <c r="HS170" s="6">
        <f>[1]основа!AM194</f>
        <v>42551</v>
      </c>
    </row>
    <row r="171" spans="226:227" x14ac:dyDescent="0.2">
      <c r="HR171" s="12"/>
      <c r="HS171" s="6">
        <f>[1]основа!AM195</f>
        <v>42551</v>
      </c>
    </row>
    <row r="172" spans="226:227" x14ac:dyDescent="0.2">
      <c r="HR172" s="12"/>
      <c r="HS172" s="6">
        <f>[1]основа!AM196</f>
        <v>42551</v>
      </c>
    </row>
    <row r="173" spans="226:227" x14ac:dyDescent="0.2">
      <c r="HR173" s="12"/>
      <c r="HS173" s="6">
        <f>[1]основа!AM197</f>
        <v>42551</v>
      </c>
    </row>
    <row r="174" spans="226:227" x14ac:dyDescent="0.2">
      <c r="HR174" s="12"/>
      <c r="HS174" s="6">
        <f>[1]основа!AM198</f>
        <v>42551</v>
      </c>
    </row>
    <row r="175" spans="226:227" x14ac:dyDescent="0.2">
      <c r="HR175" s="12"/>
      <c r="HS175" s="6">
        <f>[1]основа!AM199</f>
        <v>42551</v>
      </c>
    </row>
    <row r="176" spans="226:227" x14ac:dyDescent="0.2">
      <c r="HR176" s="12"/>
      <c r="HS176" s="6">
        <f>[1]основа!AM200</f>
        <v>42551</v>
      </c>
    </row>
    <row r="177" spans="226:227" x14ac:dyDescent="0.2">
      <c r="HR177" s="12"/>
      <c r="HS177" s="6">
        <f>[1]основа!AM201</f>
        <v>42551</v>
      </c>
    </row>
    <row r="178" spans="226:227" x14ac:dyDescent="0.2">
      <c r="HR178" s="12"/>
      <c r="HS178" s="6">
        <f>[1]основа!AM202</f>
        <v>42551</v>
      </c>
    </row>
    <row r="179" spans="226:227" x14ac:dyDescent="0.2">
      <c r="HR179" s="12"/>
      <c r="HS179" s="6">
        <f>[1]основа!AM203</f>
        <v>42551</v>
      </c>
    </row>
    <row r="180" spans="226:227" x14ac:dyDescent="0.2">
      <c r="HR180" s="12"/>
      <c r="HS180" s="6">
        <f>[1]основа!AM204</f>
        <v>42551</v>
      </c>
    </row>
    <row r="181" spans="226:227" x14ac:dyDescent="0.2">
      <c r="HR181" s="12"/>
      <c r="HS181" s="6">
        <f>[1]основа!AM205</f>
        <v>42551</v>
      </c>
    </row>
    <row r="182" spans="226:227" x14ac:dyDescent="0.2">
      <c r="HR182" s="12"/>
      <c r="HS182" s="6">
        <f>[1]основа!AM206</f>
        <v>42551</v>
      </c>
    </row>
    <row r="183" spans="226:227" x14ac:dyDescent="0.2">
      <c r="HR183" s="12"/>
      <c r="HS183" s="6">
        <f>[1]основа!AM207</f>
        <v>42551</v>
      </c>
    </row>
    <row r="184" spans="226:227" x14ac:dyDescent="0.2">
      <c r="HR184" s="12"/>
      <c r="HS184" s="6">
        <f>[1]основа!AM208</f>
        <v>42551</v>
      </c>
    </row>
    <row r="185" spans="226:227" x14ac:dyDescent="0.2">
      <c r="HR185" s="12"/>
      <c r="HS185" s="6">
        <f>[1]основа!AM209</f>
        <v>42551</v>
      </c>
    </row>
    <row r="186" spans="226:227" x14ac:dyDescent="0.2">
      <c r="HR186" s="12"/>
      <c r="HS186" s="6">
        <f>[1]основа!AM210</f>
        <v>42551</v>
      </c>
    </row>
    <row r="187" spans="226:227" x14ac:dyDescent="0.2">
      <c r="HR187" s="12"/>
      <c r="HS187" s="6">
        <f>[1]основа!AM211</f>
        <v>42551</v>
      </c>
    </row>
    <row r="188" spans="226:227" x14ac:dyDescent="0.2">
      <c r="HR188" s="12"/>
      <c r="HS188" s="6">
        <f>[1]основа!AM212</f>
        <v>42551</v>
      </c>
    </row>
    <row r="189" spans="226:227" x14ac:dyDescent="0.2">
      <c r="HR189" s="12"/>
      <c r="HS189" s="6">
        <f>[1]основа!AM213</f>
        <v>42551</v>
      </c>
    </row>
    <row r="190" spans="226:227" x14ac:dyDescent="0.2">
      <c r="HR190" s="12"/>
      <c r="HS190" s="6">
        <f>[1]основа!AM214</f>
        <v>42551</v>
      </c>
    </row>
    <row r="191" spans="226:227" x14ac:dyDescent="0.2">
      <c r="HR191" s="12"/>
      <c r="HS191" s="6">
        <f>[1]основа!AM215</f>
        <v>42551</v>
      </c>
    </row>
    <row r="192" spans="226:227" x14ac:dyDescent="0.2">
      <c r="HR192" s="12"/>
      <c r="HS192" s="6">
        <f>[1]основа!AM216</f>
        <v>42551</v>
      </c>
    </row>
    <row r="193" spans="226:227" x14ac:dyDescent="0.2">
      <c r="HR193" s="12"/>
      <c r="HS193" s="6">
        <f>[1]основа!AM217</f>
        <v>42551</v>
      </c>
    </row>
    <row r="194" spans="226:227" x14ac:dyDescent="0.2">
      <c r="HR194" s="12"/>
      <c r="HS194" s="6">
        <f>[1]основа!AM218</f>
        <v>42551</v>
      </c>
    </row>
    <row r="195" spans="226:227" x14ac:dyDescent="0.2">
      <c r="HR195" s="12"/>
      <c r="HS195" s="6">
        <f>[1]основа!AM219</f>
        <v>42551</v>
      </c>
    </row>
    <row r="196" spans="226:227" x14ac:dyDescent="0.2">
      <c r="HR196" s="12"/>
      <c r="HS196" s="6">
        <f>[1]основа!AM220</f>
        <v>42551</v>
      </c>
    </row>
    <row r="197" spans="226:227" x14ac:dyDescent="0.2">
      <c r="HR197" s="12"/>
      <c r="HS197" s="6">
        <f>[1]основа!AM221</f>
        <v>42551</v>
      </c>
    </row>
    <row r="198" spans="226:227" x14ac:dyDescent="0.2">
      <c r="HR198" s="12"/>
      <c r="HS198" s="6">
        <f>[1]основа!AM222</f>
        <v>42551</v>
      </c>
    </row>
    <row r="199" spans="226:227" x14ac:dyDescent="0.2">
      <c r="HR199" s="12"/>
      <c r="HS199" s="6">
        <f>[1]основа!AM223</f>
        <v>42551</v>
      </c>
    </row>
    <row r="200" spans="226:227" x14ac:dyDescent="0.2">
      <c r="HR200" s="12"/>
      <c r="HS200" s="6">
        <f>[1]основа!AM224</f>
        <v>42551</v>
      </c>
    </row>
    <row r="201" spans="226:227" x14ac:dyDescent="0.2">
      <c r="HR201" s="12"/>
      <c r="HS201" s="6">
        <f>[1]основа!AM225</f>
        <v>42551</v>
      </c>
    </row>
    <row r="202" spans="226:227" x14ac:dyDescent="0.2">
      <c r="HR202" s="12"/>
      <c r="HS202" s="6">
        <f>[1]основа!AM226</f>
        <v>42551</v>
      </c>
    </row>
    <row r="203" spans="226:227" x14ac:dyDescent="0.2">
      <c r="HR203" s="12"/>
      <c r="HS203" s="6">
        <f>[1]основа!AM227</f>
        <v>42551</v>
      </c>
    </row>
    <row r="204" spans="226:227" x14ac:dyDescent="0.2">
      <c r="HR204" s="12"/>
      <c r="HS204" s="6">
        <f>[1]основа!AM228</f>
        <v>42551</v>
      </c>
    </row>
    <row r="205" spans="226:227" x14ac:dyDescent="0.2">
      <c r="HR205" s="12"/>
      <c r="HS205" s="6">
        <f>[1]основа!AM229</f>
        <v>42551</v>
      </c>
    </row>
    <row r="206" spans="226:227" x14ac:dyDescent="0.2">
      <c r="HR206" s="12"/>
      <c r="HS206" s="6">
        <f>[1]основа!AM230</f>
        <v>42551</v>
      </c>
    </row>
    <row r="207" spans="226:227" x14ac:dyDescent="0.2">
      <c r="HR207" s="12"/>
      <c r="HS207" s="6">
        <f>[1]основа!AM231</f>
        <v>42551</v>
      </c>
    </row>
    <row r="208" spans="226:227" x14ac:dyDescent="0.2">
      <c r="HR208" s="12"/>
      <c r="HS208" s="6">
        <f>[1]основа!AM232</f>
        <v>42551</v>
      </c>
    </row>
    <row r="209" spans="226:227" x14ac:dyDescent="0.2">
      <c r="HR209" s="12"/>
      <c r="HS209" s="6">
        <f>[1]основа!AM233</f>
        <v>42551</v>
      </c>
    </row>
    <row r="210" spans="226:227" x14ac:dyDescent="0.2">
      <c r="HR210" s="12"/>
      <c r="HS210" s="6">
        <f>[1]основа!AM234</f>
        <v>42551</v>
      </c>
    </row>
    <row r="211" spans="226:227" x14ac:dyDescent="0.2">
      <c r="HR211" s="12"/>
      <c r="HS211" s="6">
        <f>[1]основа!AM235</f>
        <v>42551</v>
      </c>
    </row>
    <row r="212" spans="226:227" x14ac:dyDescent="0.2">
      <c r="HR212" s="12"/>
      <c r="HS212" s="6">
        <f>[1]основа!AM236</f>
        <v>42551</v>
      </c>
    </row>
    <row r="213" spans="226:227" x14ac:dyDescent="0.2">
      <c r="HR213" s="12"/>
      <c r="HS213" s="6">
        <f>[1]основа!AM237</f>
        <v>42551</v>
      </c>
    </row>
    <row r="214" spans="226:227" x14ac:dyDescent="0.2">
      <c r="HR214" s="12"/>
      <c r="HS214" s="6">
        <f>[1]основа!AM238</f>
        <v>42551</v>
      </c>
    </row>
    <row r="215" spans="226:227" x14ac:dyDescent="0.2">
      <c r="HR215" s="12"/>
      <c r="HS215" s="6">
        <f>[1]основа!AM239</f>
        <v>42551</v>
      </c>
    </row>
    <row r="216" spans="226:227" x14ac:dyDescent="0.2">
      <c r="HR216" s="12"/>
      <c r="HS216" s="6">
        <f>[1]основа!AM240</f>
        <v>42551</v>
      </c>
    </row>
    <row r="217" spans="226:227" x14ac:dyDescent="0.2">
      <c r="HR217" s="12"/>
      <c r="HS217" s="6">
        <f>[1]основа!AM241</f>
        <v>42551</v>
      </c>
    </row>
    <row r="218" spans="226:227" x14ac:dyDescent="0.2">
      <c r="HR218" s="12"/>
      <c r="HS218" s="6">
        <f>[1]основа!AM242</f>
        <v>42551</v>
      </c>
    </row>
    <row r="219" spans="226:227" x14ac:dyDescent="0.2">
      <c r="HR219" s="12"/>
      <c r="HS219" s="6">
        <f>[1]основа!AM243</f>
        <v>42551</v>
      </c>
    </row>
    <row r="220" spans="226:227" x14ac:dyDescent="0.2">
      <c r="HR220" s="12"/>
      <c r="HS220" s="6">
        <f>[1]основа!AM244</f>
        <v>42551</v>
      </c>
    </row>
    <row r="221" spans="226:227" x14ac:dyDescent="0.2">
      <c r="HR221" s="12"/>
      <c r="HS221" s="6">
        <f>[1]основа!AM245</f>
        <v>42551</v>
      </c>
    </row>
    <row r="222" spans="226:227" x14ac:dyDescent="0.2">
      <c r="HR222" s="12"/>
      <c r="HS222" s="6">
        <f>[1]основа!AM246</f>
        <v>42551</v>
      </c>
    </row>
    <row r="223" spans="226:227" x14ac:dyDescent="0.2">
      <c r="HR223" s="12"/>
      <c r="HS223" s="6">
        <f>[1]основа!AM247</f>
        <v>42551</v>
      </c>
    </row>
    <row r="224" spans="226:227" x14ac:dyDescent="0.2">
      <c r="HR224" s="12"/>
      <c r="HS224" s="6">
        <f>[1]основа!AM248</f>
        <v>42551</v>
      </c>
    </row>
    <row r="225" spans="226:227" x14ac:dyDescent="0.2">
      <c r="HR225" s="12"/>
      <c r="HS225" s="6">
        <f>[1]основа!AM249</f>
        <v>42551</v>
      </c>
    </row>
    <row r="226" spans="226:227" x14ac:dyDescent="0.2">
      <c r="HR226" s="12"/>
      <c r="HS226" s="6">
        <f>[1]основа!AM250</f>
        <v>42551</v>
      </c>
    </row>
    <row r="227" spans="226:227" x14ac:dyDescent="0.2">
      <c r="HR227" s="12"/>
      <c r="HS227" s="6">
        <f>[1]основа!AM251</f>
        <v>42551</v>
      </c>
    </row>
    <row r="228" spans="226:227" x14ac:dyDescent="0.2">
      <c r="HR228" s="12"/>
      <c r="HS228" s="6">
        <f>[1]основа!AM252</f>
        <v>42551</v>
      </c>
    </row>
    <row r="229" spans="226:227" x14ac:dyDescent="0.2">
      <c r="HR229" s="12"/>
      <c r="HS229" s="6">
        <f>[1]основа!AM253</f>
        <v>42551</v>
      </c>
    </row>
    <row r="230" spans="226:227" x14ac:dyDescent="0.2">
      <c r="HR230" s="12"/>
      <c r="HS230" s="6">
        <f>[1]основа!AM254</f>
        <v>42551</v>
      </c>
    </row>
    <row r="231" spans="226:227" x14ac:dyDescent="0.2">
      <c r="HR231" s="12"/>
      <c r="HS231" s="6">
        <f>[1]основа!AM255</f>
        <v>42551</v>
      </c>
    </row>
    <row r="232" spans="226:227" x14ac:dyDescent="0.2">
      <c r="HR232" s="12"/>
      <c r="HS232" s="6">
        <f>[1]основа!AM256</f>
        <v>42551</v>
      </c>
    </row>
    <row r="233" spans="226:227" x14ac:dyDescent="0.2">
      <c r="HR233" s="12"/>
      <c r="HS233" s="6">
        <f>[1]основа!AM257</f>
        <v>42551</v>
      </c>
    </row>
    <row r="234" spans="226:227" x14ac:dyDescent="0.2">
      <c r="HR234" s="12"/>
      <c r="HS234" s="6">
        <f>[1]основа!AM258</f>
        <v>42551</v>
      </c>
    </row>
    <row r="235" spans="226:227" x14ac:dyDescent="0.2">
      <c r="HR235" s="12"/>
      <c r="HS235" s="6">
        <f>[1]основа!AM259</f>
        <v>42551</v>
      </c>
    </row>
    <row r="236" spans="226:227" x14ac:dyDescent="0.2">
      <c r="HR236" s="12"/>
      <c r="HS236" s="6">
        <f>[1]основа!AM260</f>
        <v>42551</v>
      </c>
    </row>
    <row r="237" spans="226:227" x14ac:dyDescent="0.2">
      <c r="HR237" s="12"/>
      <c r="HS237" s="6">
        <f>[1]основа!AM261</f>
        <v>42551</v>
      </c>
    </row>
    <row r="238" spans="226:227" x14ac:dyDescent="0.2">
      <c r="HR238" s="12"/>
      <c r="HS238" s="6">
        <f>[1]основа!AM262</f>
        <v>42551</v>
      </c>
    </row>
    <row r="239" spans="226:227" x14ac:dyDescent="0.2">
      <c r="HR239" s="12"/>
      <c r="HS239" s="6">
        <f>[1]основа!AM263</f>
        <v>42551</v>
      </c>
    </row>
    <row r="240" spans="226:227" x14ac:dyDescent="0.2">
      <c r="HR240" s="12"/>
      <c r="HS240" s="6">
        <f>[1]основа!AM264</f>
        <v>42551</v>
      </c>
    </row>
    <row r="241" spans="226:227" x14ac:dyDescent="0.2">
      <c r="HR241" s="12"/>
      <c r="HS241" s="6">
        <f>[1]основа!AM265</f>
        <v>42551</v>
      </c>
    </row>
    <row r="242" spans="226:227" x14ac:dyDescent="0.2">
      <c r="HR242" s="12"/>
      <c r="HS242" s="6">
        <f>[1]основа!AM266</f>
        <v>42551</v>
      </c>
    </row>
    <row r="243" spans="226:227" x14ac:dyDescent="0.2">
      <c r="HR243" s="12"/>
      <c r="HS243" s="6">
        <f>[1]основа!AM267</f>
        <v>42551</v>
      </c>
    </row>
    <row r="244" spans="226:227" x14ac:dyDescent="0.2">
      <c r="HR244" s="12"/>
      <c r="HS244" s="6">
        <f>[1]основа!AM268</f>
        <v>42551</v>
      </c>
    </row>
    <row r="245" spans="226:227" x14ac:dyDescent="0.2">
      <c r="HR245" s="12"/>
      <c r="HS245" s="6">
        <f>[1]основа!AM269</f>
        <v>42551</v>
      </c>
    </row>
    <row r="246" spans="226:227" x14ac:dyDescent="0.2">
      <c r="HR246" s="12"/>
      <c r="HS246" s="6">
        <f>[1]основа!AM270</f>
        <v>42551</v>
      </c>
    </row>
    <row r="247" spans="226:227" x14ac:dyDescent="0.2">
      <c r="HR247" s="12"/>
      <c r="HS247" s="6">
        <f>[1]основа!AM271</f>
        <v>42551</v>
      </c>
    </row>
    <row r="248" spans="226:227" x14ac:dyDescent="0.2">
      <c r="HR248" s="12"/>
      <c r="HS248" s="6">
        <f>[1]основа!AM272</f>
        <v>42551</v>
      </c>
    </row>
    <row r="249" spans="226:227" x14ac:dyDescent="0.2">
      <c r="HR249" s="12"/>
      <c r="HS249" s="6">
        <f>[1]основа!AM273</f>
        <v>42551</v>
      </c>
    </row>
    <row r="250" spans="226:227" x14ac:dyDescent="0.2">
      <c r="HR250" s="12"/>
      <c r="HS250" s="6">
        <f>[1]основа!AM274</f>
        <v>42551</v>
      </c>
    </row>
    <row r="251" spans="226:227" x14ac:dyDescent="0.2">
      <c r="HR251" s="12"/>
      <c r="HS251" s="6">
        <f>[1]основа!AM275</f>
        <v>42551</v>
      </c>
    </row>
    <row r="252" spans="226:227" x14ac:dyDescent="0.2">
      <c r="HR252" s="12"/>
      <c r="HS252" s="6">
        <f>[1]основа!AM276</f>
        <v>42551</v>
      </c>
    </row>
    <row r="253" spans="226:227" x14ac:dyDescent="0.2">
      <c r="HR253" s="12"/>
      <c r="HS253" s="6">
        <f>[1]основа!AM277</f>
        <v>42551</v>
      </c>
    </row>
    <row r="254" spans="226:227" x14ac:dyDescent="0.2">
      <c r="HR254" s="12"/>
      <c r="HS254" s="6">
        <f>[1]основа!AM278</f>
        <v>42551</v>
      </c>
    </row>
    <row r="255" spans="226:227" x14ac:dyDescent="0.2">
      <c r="HR255" s="12"/>
      <c r="HS255" s="6">
        <f>[1]основа!AM279</f>
        <v>42551</v>
      </c>
    </row>
    <row r="256" spans="226:227" x14ac:dyDescent="0.2">
      <c r="HR256" s="12"/>
      <c r="HS256" s="6">
        <f>[1]основа!AM280</f>
        <v>42551</v>
      </c>
    </row>
    <row r="257" spans="226:227" x14ac:dyDescent="0.2">
      <c r="HR257" s="12"/>
      <c r="HS257" s="6">
        <f>[1]основа!AM281</f>
        <v>42551</v>
      </c>
    </row>
    <row r="258" spans="226:227" x14ac:dyDescent="0.2">
      <c r="HR258" s="12"/>
      <c r="HS258" s="6">
        <f>[1]основа!AM282</f>
        <v>42551</v>
      </c>
    </row>
    <row r="259" spans="226:227" x14ac:dyDescent="0.2">
      <c r="HR259" s="12"/>
      <c r="HS259" s="6">
        <f>[1]основа!AM283</f>
        <v>42551</v>
      </c>
    </row>
    <row r="260" spans="226:227" x14ac:dyDescent="0.2">
      <c r="HR260" s="12"/>
      <c r="HS260" s="6">
        <f>[1]основа!AM284</f>
        <v>42551</v>
      </c>
    </row>
    <row r="261" spans="226:227" x14ac:dyDescent="0.2">
      <c r="HR261" s="12"/>
      <c r="HS261" s="6">
        <f>[1]основа!AM285</f>
        <v>42551</v>
      </c>
    </row>
    <row r="262" spans="226:227" x14ac:dyDescent="0.2">
      <c r="HR262" s="12"/>
      <c r="HS262" s="6">
        <f>[1]основа!AM286</f>
        <v>42551</v>
      </c>
    </row>
    <row r="263" spans="226:227" x14ac:dyDescent="0.2">
      <c r="HR263" s="12"/>
      <c r="HS263" s="6">
        <f>[1]основа!AM287</f>
        <v>42551</v>
      </c>
    </row>
    <row r="264" spans="226:227" x14ac:dyDescent="0.2">
      <c r="HR264" s="12"/>
      <c r="HS264" s="6">
        <f>[1]основа!AM288</f>
        <v>42551</v>
      </c>
    </row>
    <row r="265" spans="226:227" x14ac:dyDescent="0.2">
      <c r="HR265" s="12"/>
      <c r="HS265" s="6">
        <f>[1]основа!AM289</f>
        <v>42551</v>
      </c>
    </row>
    <row r="266" spans="226:227" x14ac:dyDescent="0.2">
      <c r="HR266" s="12"/>
      <c r="HS266" s="6">
        <f>[1]основа!AM290</f>
        <v>42551</v>
      </c>
    </row>
    <row r="267" spans="226:227" x14ac:dyDescent="0.2">
      <c r="HR267" s="12"/>
      <c r="HS267" s="6">
        <f>[1]основа!AM291</f>
        <v>42551</v>
      </c>
    </row>
    <row r="268" spans="226:227" x14ac:dyDescent="0.2">
      <c r="HR268" s="12"/>
      <c r="HS268" s="6">
        <f>[1]основа!AM292</f>
        <v>42551</v>
      </c>
    </row>
    <row r="269" spans="226:227" x14ac:dyDescent="0.2">
      <c r="HR269" s="12"/>
      <c r="HS269" s="6">
        <f>[1]основа!AM293</f>
        <v>42551</v>
      </c>
    </row>
    <row r="270" spans="226:227" x14ac:dyDescent="0.2">
      <c r="HR270" s="12"/>
      <c r="HS270" s="6">
        <f>[1]основа!AM294</f>
        <v>42551</v>
      </c>
    </row>
    <row r="271" spans="226:227" x14ac:dyDescent="0.2">
      <c r="HR271" s="12"/>
      <c r="HS271" s="6">
        <f>[1]основа!AM295</f>
        <v>42551</v>
      </c>
    </row>
    <row r="272" spans="226:227" x14ac:dyDescent="0.2">
      <c r="HR272" s="12"/>
      <c r="HS272" s="6">
        <f>[1]основа!AM296</f>
        <v>42551</v>
      </c>
    </row>
    <row r="273" spans="226:227" x14ac:dyDescent="0.2">
      <c r="HR273" s="12"/>
      <c r="HS273" s="6">
        <f>[1]основа!AM297</f>
        <v>42551</v>
      </c>
    </row>
    <row r="274" spans="226:227" x14ac:dyDescent="0.2">
      <c r="HR274" s="12"/>
      <c r="HS274" s="6">
        <f>[1]основа!AM298</f>
        <v>42551</v>
      </c>
    </row>
    <row r="275" spans="226:227" x14ac:dyDescent="0.2">
      <c r="HR275" s="12"/>
      <c r="HS275" s="6">
        <f>[1]основа!AM299</f>
        <v>42551</v>
      </c>
    </row>
    <row r="276" spans="226:227" x14ac:dyDescent="0.2">
      <c r="HR276" s="12"/>
      <c r="HS276" s="6">
        <f>[1]основа!AM300</f>
        <v>42551</v>
      </c>
    </row>
    <row r="277" spans="226:227" x14ac:dyDescent="0.2">
      <c r="HR277" s="12"/>
      <c r="HS277" s="6">
        <f>[1]основа!AM301</f>
        <v>42551</v>
      </c>
    </row>
    <row r="278" spans="226:227" x14ac:dyDescent="0.2">
      <c r="HR278" s="12"/>
      <c r="HS278" s="6">
        <f>[1]основа!AM302</f>
        <v>42551</v>
      </c>
    </row>
    <row r="279" spans="226:227" x14ac:dyDescent="0.2">
      <c r="HR279" s="12"/>
      <c r="HS279" s="6">
        <f>[1]основа!AM303</f>
        <v>42551</v>
      </c>
    </row>
    <row r="280" spans="226:227" x14ac:dyDescent="0.2">
      <c r="HR280" s="12"/>
      <c r="HS280" s="6">
        <f>[1]основа!AM304</f>
        <v>42551</v>
      </c>
    </row>
    <row r="281" spans="226:227" x14ac:dyDescent="0.2">
      <c r="HR281" s="12"/>
      <c r="HS281" s="6">
        <f>[1]основа!AM305</f>
        <v>42551</v>
      </c>
    </row>
    <row r="282" spans="226:227" x14ac:dyDescent="0.2">
      <c r="HR282" s="12"/>
      <c r="HS282" s="6">
        <f>[1]основа!AM306</f>
        <v>42551</v>
      </c>
    </row>
  </sheetData>
  <sheetProtection formatColumns="0" autoFilter="0"/>
  <mergeCells count="2">
    <mergeCell ref="F46:G46"/>
    <mergeCell ref="A1:G1"/>
  </mergeCells>
  <conditionalFormatting sqref="A40:A51 C41:G51 B25:B29 A2:A5 B1:G5 B36:B51 B11:B15 A24:B26 A10 A40:B40 A1:G1 A14:B20 A8:G8 A32:B33 A21:G23 A27:G29 A36:G38 A41:G43 A34:A35 A7:B7 A11:G13">
    <cfRule type="cellIs" dxfId="2585" priority="664" operator="equal">
      <formula>0</formula>
    </cfRule>
  </conditionalFormatting>
  <conditionalFormatting sqref="A46:A48">
    <cfRule type="cellIs" dxfId="2584" priority="660" operator="equal">
      <formula>0</formula>
    </cfRule>
  </conditionalFormatting>
  <conditionalFormatting sqref="B39 A24:B26 A32:B33 A7:B7 A10 A40:B40 A14:B20 A8:G8 A21:G23 A27:G29 A36:G38 A34:A35 A11:G13">
    <cfRule type="cellIs" dxfId="2583" priority="659" stopIfTrue="1" operator="equal">
      <formula>0</formula>
    </cfRule>
  </conditionalFormatting>
  <conditionalFormatting sqref="B39">
    <cfRule type="cellIs" dxfId="2582" priority="650" stopIfTrue="1" operator="equal">
      <formula>0</formula>
    </cfRule>
  </conditionalFormatting>
  <conditionalFormatting sqref="B39">
    <cfRule type="cellIs" dxfId="2581" priority="630" stopIfTrue="1" operator="equal">
      <formula>0</formula>
    </cfRule>
  </conditionalFormatting>
  <conditionalFormatting sqref="B39">
    <cfRule type="cellIs" dxfId="2580" priority="597" stopIfTrue="1" operator="equal">
      <formula>0</formula>
    </cfRule>
  </conditionalFormatting>
  <conditionalFormatting sqref="B39">
    <cfRule type="cellIs" dxfId="2579" priority="587" operator="equal">
      <formula>0</formula>
    </cfRule>
  </conditionalFormatting>
  <conditionalFormatting sqref="B39">
    <cfRule type="cellIs" dxfId="2578" priority="585" stopIfTrue="1" operator="equal">
      <formula>0</formula>
    </cfRule>
  </conditionalFormatting>
  <conditionalFormatting sqref="B39">
    <cfRule type="cellIs" dxfId="2577" priority="572" stopIfTrue="1" operator="equal">
      <formula>0</formula>
    </cfRule>
  </conditionalFormatting>
  <conditionalFormatting sqref="B39">
    <cfRule type="cellIs" dxfId="2576" priority="558" stopIfTrue="1" operator="equal">
      <formula>0</formula>
    </cfRule>
  </conditionalFormatting>
  <conditionalFormatting sqref="E46:G48">
    <cfRule type="cellIs" dxfId="2575" priority="533" operator="equal">
      <formula>0</formula>
    </cfRule>
  </conditionalFormatting>
  <conditionalFormatting sqref="E46:F46">
    <cfRule type="cellIs" dxfId="2574" priority="532" operator="equal">
      <formula>0</formula>
    </cfRule>
  </conditionalFormatting>
  <conditionalFormatting sqref="E48:F48">
    <cfRule type="cellIs" dxfId="2573" priority="531" operator="equal">
      <formula>0</formula>
    </cfRule>
  </conditionalFormatting>
  <conditionalFormatting sqref="E46:G48">
    <cfRule type="cellIs" dxfId="2572" priority="530" operator="equal">
      <formula>0</formula>
    </cfRule>
  </conditionalFormatting>
  <conditionalFormatting sqref="E46:F46">
    <cfRule type="cellIs" dxfId="2571" priority="529" operator="equal">
      <formula>0</formula>
    </cfRule>
  </conditionalFormatting>
  <conditionalFormatting sqref="E48:F48">
    <cfRule type="cellIs" dxfId="2570" priority="528" operator="equal">
      <formula>0</formula>
    </cfRule>
  </conditionalFormatting>
  <conditionalFormatting sqref="E46:G48">
    <cfRule type="cellIs" dxfId="2569" priority="527" operator="equal">
      <formula>0</formula>
    </cfRule>
  </conditionalFormatting>
  <conditionalFormatting sqref="E46:F46">
    <cfRule type="cellIs" dxfId="2568" priority="526" operator="equal">
      <formula>0</formula>
    </cfRule>
  </conditionalFormatting>
  <conditionalFormatting sqref="E48:F48">
    <cfRule type="cellIs" dxfId="2567" priority="525" operator="equal">
      <formula>0</formula>
    </cfRule>
  </conditionalFormatting>
  <conditionalFormatting sqref="A1">
    <cfRule type="cellIs" dxfId="2566" priority="523" operator="equal">
      <formula>0</formula>
    </cfRule>
  </conditionalFormatting>
  <conditionalFormatting sqref="A1">
    <cfRule type="cellIs" dxfId="2565" priority="518" operator="equal">
      <formula>0</formula>
    </cfRule>
  </conditionalFormatting>
  <conditionalFormatting sqref="A39">
    <cfRule type="cellIs" dxfId="2564" priority="498" operator="equal">
      <formula>0</formula>
    </cfRule>
  </conditionalFormatting>
  <conditionalFormatting sqref="A39">
    <cfRule type="cellIs" dxfId="2563" priority="497" stopIfTrue="1" operator="equal">
      <formula>0</formula>
    </cfRule>
  </conditionalFormatting>
  <conditionalFormatting sqref="A39 C39:G39 C24:G25">
    <cfRule type="expression" dxfId="2562" priority="496" stopIfTrue="1">
      <formula>$IK25&lt;$IJ$1</formula>
    </cfRule>
  </conditionalFormatting>
  <conditionalFormatting sqref="A39">
    <cfRule type="cellIs" dxfId="2561" priority="495" stopIfTrue="1" operator="equal">
      <formula>0</formula>
    </cfRule>
  </conditionalFormatting>
  <conditionalFormatting sqref="A39">
    <cfRule type="cellIs" dxfId="2560" priority="493" stopIfTrue="1" operator="equal">
      <formula>0</formula>
    </cfRule>
  </conditionalFormatting>
  <conditionalFormatting sqref="A39">
    <cfRule type="cellIs" dxfId="2559" priority="491" stopIfTrue="1" operator="equal">
      <formula>0</formula>
    </cfRule>
  </conditionalFormatting>
  <conditionalFormatting sqref="A39">
    <cfRule type="cellIs" dxfId="2558" priority="489" operator="equal">
      <formula>0</formula>
    </cfRule>
  </conditionalFormatting>
  <conditionalFormatting sqref="A39">
    <cfRule type="cellIs" dxfId="2557" priority="488" stopIfTrue="1" operator="equal">
      <formula>0</formula>
    </cfRule>
  </conditionalFormatting>
  <conditionalFormatting sqref="A39">
    <cfRule type="cellIs" dxfId="2556" priority="486" stopIfTrue="1" operator="equal">
      <formula>0</formula>
    </cfRule>
  </conditionalFormatting>
  <conditionalFormatting sqref="A39">
    <cfRule type="cellIs" dxfId="2555" priority="484" stopIfTrue="1" operator="equal">
      <formula>0</formula>
    </cfRule>
  </conditionalFormatting>
  <conditionalFormatting sqref="A10 A23:G23 A1:G1 A26:B26 A40:B40 A19:B20 A34:A35 A11:G11">
    <cfRule type="expression" dxfId="2554" priority="1591" stopIfTrue="1">
      <formula>#REF!&lt;#REF!</formula>
    </cfRule>
  </conditionalFormatting>
  <conditionalFormatting sqref="A18">
    <cfRule type="cellIs" dxfId="2553" priority="447" stopIfTrue="1" operator="equal">
      <formula>0</formula>
    </cfRule>
  </conditionalFormatting>
  <conditionalFormatting sqref="C32:G32">
    <cfRule type="cellIs" dxfId="2552" priority="265" operator="equal">
      <formula>0</formula>
    </cfRule>
  </conditionalFormatting>
  <conditionalFormatting sqref="C32:G32">
    <cfRule type="cellIs" dxfId="2551" priority="264" stopIfTrue="1" operator="equal">
      <formula>0</formula>
    </cfRule>
  </conditionalFormatting>
  <conditionalFormatting sqref="C14:G14">
    <cfRule type="cellIs" dxfId="2550" priority="344" operator="equal">
      <formula>0</formula>
    </cfRule>
  </conditionalFormatting>
  <conditionalFormatting sqref="C14:G14">
    <cfRule type="cellIs" dxfId="2549" priority="343" stopIfTrue="1" operator="equal">
      <formula>0</formula>
    </cfRule>
  </conditionalFormatting>
  <conditionalFormatting sqref="C14:G14">
    <cfRule type="cellIs" dxfId="2548" priority="341" stopIfTrue="1" operator="equal">
      <formula>0</formula>
    </cfRule>
  </conditionalFormatting>
  <conditionalFormatting sqref="C15:G15">
    <cfRule type="cellIs" dxfId="2547" priority="340" operator="equal">
      <formula>0</formula>
    </cfRule>
  </conditionalFormatting>
  <conditionalFormatting sqref="C15:G15">
    <cfRule type="cellIs" dxfId="2546" priority="339" stopIfTrue="1" operator="equal">
      <formula>0</formula>
    </cfRule>
  </conditionalFormatting>
  <conditionalFormatting sqref="C18:G18">
    <cfRule type="cellIs" dxfId="2545" priority="286" stopIfTrue="1" operator="equal">
      <formula>0</formula>
    </cfRule>
  </conditionalFormatting>
  <conditionalFormatting sqref="C18:G18">
    <cfRule type="cellIs" dxfId="2544" priority="285" stopIfTrue="1" operator="equal">
      <formula>0</formula>
    </cfRule>
  </conditionalFormatting>
  <conditionalFormatting sqref="C18:G18">
    <cfRule type="cellIs" dxfId="2543" priority="287" operator="equal">
      <formula>0</formula>
    </cfRule>
  </conditionalFormatting>
  <conditionalFormatting sqref="C25:G25">
    <cfRule type="cellIs" dxfId="2542" priority="278" operator="equal">
      <formula>0</formula>
    </cfRule>
  </conditionalFormatting>
  <conditionalFormatting sqref="C25:G25">
    <cfRule type="cellIs" dxfId="2541" priority="277" stopIfTrue="1" operator="equal">
      <formula>0</formula>
    </cfRule>
  </conditionalFormatting>
  <conditionalFormatting sqref="C25:G25">
    <cfRule type="cellIs" dxfId="2540" priority="275" stopIfTrue="1" operator="equal">
      <formula>0</formula>
    </cfRule>
  </conditionalFormatting>
  <conditionalFormatting sqref="C25:G25">
    <cfRule type="cellIs" dxfId="2539" priority="274" operator="equal">
      <formula>0</formula>
    </cfRule>
  </conditionalFormatting>
  <conditionalFormatting sqref="C25:G25">
    <cfRule type="cellIs" dxfId="2538" priority="273" stopIfTrue="1" operator="equal">
      <formula>0</formula>
    </cfRule>
  </conditionalFormatting>
  <conditionalFormatting sqref="C25:G25">
    <cfRule type="cellIs" dxfId="2537" priority="272" stopIfTrue="1" operator="equal">
      <formula>0</formula>
    </cfRule>
  </conditionalFormatting>
  <conditionalFormatting sqref="C25:G25">
    <cfRule type="cellIs" dxfId="2536" priority="271" stopIfTrue="1" operator="equal">
      <formula>0</formula>
    </cfRule>
  </conditionalFormatting>
  <conditionalFormatting sqref="C26:G26">
    <cfRule type="cellIs" dxfId="2535" priority="269" operator="equal">
      <formula>0</formula>
    </cfRule>
  </conditionalFormatting>
  <conditionalFormatting sqref="C26:G26">
    <cfRule type="cellIs" dxfId="2534" priority="268" stopIfTrue="1" operator="equal">
      <formula>0</formula>
    </cfRule>
  </conditionalFormatting>
  <conditionalFormatting sqref="C26:G26">
    <cfRule type="cellIs" dxfId="2533" priority="267" stopIfTrue="1" operator="equal">
      <formula>0</formula>
    </cfRule>
  </conditionalFormatting>
  <conditionalFormatting sqref="C26:G26">
    <cfRule type="expression" dxfId="2532" priority="270" stopIfTrue="1">
      <formula>#REF!&lt;$IJ$1</formula>
    </cfRule>
  </conditionalFormatting>
  <conditionalFormatting sqref="C24">
    <cfRule type="cellIs" dxfId="2531" priority="219" stopIfTrue="1" operator="equal">
      <formula>0</formula>
    </cfRule>
  </conditionalFormatting>
  <conditionalFormatting sqref="D24">
    <cfRule type="cellIs" dxfId="2530" priority="217" stopIfTrue="1" operator="equal">
      <formula>0</formula>
    </cfRule>
  </conditionalFormatting>
  <conditionalFormatting sqref="E24">
    <cfRule type="cellIs" dxfId="2529" priority="215" stopIfTrue="1" operator="equal">
      <formula>0</formula>
    </cfRule>
  </conditionalFormatting>
  <conditionalFormatting sqref="D24">
    <cfRule type="cellIs" dxfId="2528" priority="218" operator="equal">
      <formula>0</formula>
    </cfRule>
  </conditionalFormatting>
  <conditionalFormatting sqref="C40:G40">
    <cfRule type="cellIs" dxfId="2527" priority="226" stopIfTrue="1" operator="equal">
      <formula>0</formula>
    </cfRule>
  </conditionalFormatting>
  <conditionalFormatting sqref="C39:G39">
    <cfRule type="cellIs" dxfId="2526" priority="232" operator="equal">
      <formula>0</formula>
    </cfRule>
  </conditionalFormatting>
  <conditionalFormatting sqref="C39:G39">
    <cfRule type="cellIs" dxfId="2525" priority="231" stopIfTrue="1" operator="equal">
      <formula>0</formula>
    </cfRule>
  </conditionalFormatting>
  <conditionalFormatting sqref="C39:G39">
    <cfRule type="cellIs" dxfId="2524" priority="229" stopIfTrue="1" operator="equal">
      <formula>0</formula>
    </cfRule>
  </conditionalFormatting>
  <conditionalFormatting sqref="C40:G40">
    <cfRule type="cellIs" dxfId="2523" priority="227" operator="equal">
      <formula>0</formula>
    </cfRule>
  </conditionalFormatting>
  <conditionalFormatting sqref="C40:G40">
    <cfRule type="expression" dxfId="2522" priority="228" stopIfTrue="1">
      <formula>#REF!&lt;$IJ$1</formula>
    </cfRule>
  </conditionalFormatting>
  <conditionalFormatting sqref="B39 A25:B25 A32:G33 A7:B7 A12:G18 A21:G22 A27:G29 A36:G38 A41:G43">
    <cfRule type="expression" dxfId="2521" priority="2211" stopIfTrue="1">
      <formula>$IK8&lt;#REF!</formula>
    </cfRule>
  </conditionalFormatting>
  <conditionalFormatting sqref="A1">
    <cfRule type="expression" dxfId="2520" priority="2240" stopIfTrue="1">
      <formula>#REF!&lt;#REF!</formula>
    </cfRule>
  </conditionalFormatting>
  <conditionalFormatting sqref="F24">
    <cfRule type="cellIs" dxfId="2519" priority="213" stopIfTrue="1" operator="equal">
      <formula>0</formula>
    </cfRule>
  </conditionalFormatting>
  <conditionalFormatting sqref="G24">
    <cfRule type="cellIs" dxfId="2518" priority="212" operator="equal">
      <formula>0</formula>
    </cfRule>
  </conditionalFormatting>
  <conditionalFormatting sqref="G24">
    <cfRule type="cellIs" dxfId="2517" priority="211" stopIfTrue="1" operator="equal">
      <formula>0</formula>
    </cfRule>
  </conditionalFormatting>
  <conditionalFormatting sqref="C24">
    <cfRule type="cellIs" dxfId="2516" priority="220" operator="equal">
      <formula>0</formula>
    </cfRule>
  </conditionalFormatting>
  <conditionalFormatting sqref="E24">
    <cfRule type="cellIs" dxfId="2515" priority="216" operator="equal">
      <formula>0</formula>
    </cfRule>
  </conditionalFormatting>
  <conditionalFormatting sqref="F24">
    <cfRule type="cellIs" dxfId="2514" priority="214" operator="equal">
      <formula>0</formula>
    </cfRule>
  </conditionalFormatting>
  <conditionalFormatting sqref="N17">
    <cfRule type="cellIs" dxfId="2513" priority="118" stopIfTrue="1" operator="equal">
      <formula>0</formula>
    </cfRule>
  </conditionalFormatting>
  <conditionalFormatting sqref="M17">
    <cfRule type="cellIs" dxfId="2512" priority="116" stopIfTrue="1" operator="equal">
      <formula>0</formula>
    </cfRule>
  </conditionalFormatting>
  <conditionalFormatting sqref="M17">
    <cfRule type="cellIs" dxfId="2511" priority="114" stopIfTrue="1" operator="equal">
      <formula>0</formula>
    </cfRule>
  </conditionalFormatting>
  <conditionalFormatting sqref="M17">
    <cfRule type="cellIs" dxfId="2510" priority="113" stopIfTrue="1" operator="equal">
      <formula>0</formula>
    </cfRule>
  </conditionalFormatting>
  <conditionalFormatting sqref="C30:G30">
    <cfRule type="cellIs" dxfId="2509" priority="150" operator="equal">
      <formula>0</formula>
    </cfRule>
  </conditionalFormatting>
  <conditionalFormatting sqref="C30:G30">
    <cfRule type="cellIs" dxfId="2508" priority="149" stopIfTrue="1" operator="equal">
      <formula>0</formula>
    </cfRule>
  </conditionalFormatting>
  <conditionalFormatting sqref="C33:G33">
    <cfRule type="cellIs" dxfId="2507" priority="165" operator="equal">
      <formula>0</formula>
    </cfRule>
  </conditionalFormatting>
  <conditionalFormatting sqref="C33:G33">
    <cfRule type="cellIs" dxfId="2506" priority="164" stopIfTrue="1" operator="equal">
      <formula>0</formula>
    </cfRule>
  </conditionalFormatting>
  <conditionalFormatting sqref="C17:G17">
    <cfRule type="cellIs" dxfId="2505" priority="157" stopIfTrue="1" operator="equal">
      <formula>0</formula>
    </cfRule>
  </conditionalFormatting>
  <conditionalFormatting sqref="C16:G16">
    <cfRule type="cellIs" dxfId="2504" priority="160" operator="equal">
      <formula>0</formula>
    </cfRule>
  </conditionalFormatting>
  <conditionalFormatting sqref="C16:G16">
    <cfRule type="cellIs" dxfId="2503" priority="159" stopIfTrue="1" operator="equal">
      <formula>0</formula>
    </cfRule>
  </conditionalFormatting>
  <conditionalFormatting sqref="C17:G17">
    <cfRule type="cellIs" dxfId="2502" priority="158" operator="equal">
      <formula>0</formula>
    </cfRule>
  </conditionalFormatting>
  <conditionalFormatting sqref="A24:B24 A8:G8">
    <cfRule type="expression" dxfId="2501" priority="3745" stopIfTrue="1">
      <formula>$IK10&lt;#REF!</formula>
    </cfRule>
  </conditionalFormatting>
  <conditionalFormatting sqref="A30:B30">
    <cfRule type="cellIs" dxfId="2500" priority="152" operator="equal">
      <formula>0</formula>
    </cfRule>
  </conditionalFormatting>
  <conditionalFormatting sqref="A30:B30">
    <cfRule type="cellIs" dxfId="2499" priority="151" stopIfTrue="1" operator="equal">
      <formula>0</formula>
    </cfRule>
  </conditionalFormatting>
  <conditionalFormatting sqref="C30:G30">
    <cfRule type="cellIs" dxfId="2498" priority="148" stopIfTrue="1" operator="equal">
      <formula>0</formula>
    </cfRule>
  </conditionalFormatting>
  <conditionalFormatting sqref="A30:G30">
    <cfRule type="expression" dxfId="2497" priority="153" stopIfTrue="1">
      <formula>$IK31&lt;#REF!</formula>
    </cfRule>
  </conditionalFormatting>
  <conditionalFormatting sqref="C7:G7">
    <cfRule type="cellIs" dxfId="2496" priority="146" operator="equal">
      <formula>0</formula>
    </cfRule>
  </conditionalFormatting>
  <conditionalFormatting sqref="C7:G7">
    <cfRule type="cellIs" dxfId="2495" priority="145" stopIfTrue="1" operator="equal">
      <formula>0</formula>
    </cfRule>
  </conditionalFormatting>
  <conditionalFormatting sqref="C7:G7">
    <cfRule type="expression" dxfId="2494" priority="147" stopIfTrue="1">
      <formula>#REF!&lt;#REF!</formula>
    </cfRule>
  </conditionalFormatting>
  <conditionalFormatting sqref="D20:G20">
    <cfRule type="cellIs" dxfId="2493" priority="123" operator="equal">
      <formula>0</formula>
    </cfRule>
  </conditionalFormatting>
  <conditionalFormatting sqref="D20:G20">
    <cfRule type="cellIs" dxfId="2492" priority="122" stopIfTrue="1" operator="equal">
      <formula>0</formula>
    </cfRule>
  </conditionalFormatting>
  <conditionalFormatting sqref="C19">
    <cfRule type="cellIs" dxfId="2491" priority="136" operator="equal">
      <formula>0</formula>
    </cfRule>
  </conditionalFormatting>
  <conditionalFormatting sqref="C19">
    <cfRule type="cellIs" dxfId="2490" priority="135" stopIfTrue="1" operator="equal">
      <formula>0</formula>
    </cfRule>
  </conditionalFormatting>
  <conditionalFormatting sqref="D19:G19">
    <cfRule type="cellIs" dxfId="2489" priority="134" operator="equal">
      <formula>0</formula>
    </cfRule>
  </conditionalFormatting>
  <conditionalFormatting sqref="D19:G19">
    <cfRule type="cellIs" dxfId="2488" priority="133" stopIfTrue="1" operator="equal">
      <formula>0</formula>
    </cfRule>
  </conditionalFormatting>
  <conditionalFormatting sqref="C19">
    <cfRule type="expression" dxfId="2487" priority="137" stopIfTrue="1">
      <formula>#REF!&lt;#REF!</formula>
    </cfRule>
  </conditionalFormatting>
  <conditionalFormatting sqref="D19:G19">
    <cfRule type="expression" dxfId="2486" priority="138" stopIfTrue="1">
      <formula>#REF!&lt;#REF!</formula>
    </cfRule>
  </conditionalFormatting>
  <conditionalFormatting sqref="C20">
    <cfRule type="cellIs" dxfId="2485" priority="131" operator="equal">
      <formula>0</formula>
    </cfRule>
  </conditionalFormatting>
  <conditionalFormatting sqref="C20">
    <cfRule type="cellIs" dxfId="2484" priority="130" stopIfTrue="1" operator="equal">
      <formula>0</formula>
    </cfRule>
  </conditionalFormatting>
  <conditionalFormatting sqref="C20:G20">
    <cfRule type="expression" dxfId="2483" priority="132" stopIfTrue="1">
      <formula>#REF!&lt;#REF!</formula>
    </cfRule>
  </conditionalFormatting>
  <conditionalFormatting sqref="D20:G20">
    <cfRule type="cellIs" dxfId="2482" priority="128" operator="equal">
      <formula>0</formula>
    </cfRule>
  </conditionalFormatting>
  <conditionalFormatting sqref="D20:G20">
    <cfRule type="cellIs" dxfId="2481" priority="127" stopIfTrue="1" operator="equal">
      <formula>0</formula>
    </cfRule>
  </conditionalFormatting>
  <conditionalFormatting sqref="D20:G20">
    <cfRule type="cellIs" dxfId="2480" priority="126" stopIfTrue="1" operator="equal">
      <formula>0</formula>
    </cfRule>
  </conditionalFormatting>
  <conditionalFormatting sqref="D20:G20">
    <cfRule type="cellIs" dxfId="2479" priority="124" stopIfTrue="1" operator="equal">
      <formula>0</formula>
    </cfRule>
  </conditionalFormatting>
  <conditionalFormatting sqref="D20:G20">
    <cfRule type="cellIs" dxfId="2478" priority="120" stopIfTrue="1" operator="equal">
      <formula>0</formula>
    </cfRule>
  </conditionalFormatting>
  <conditionalFormatting sqref="D20:G20">
    <cfRule type="cellIs" dxfId="2477" priority="125" stopIfTrue="1" operator="equal">
      <formula>0</formula>
    </cfRule>
  </conditionalFormatting>
  <conditionalFormatting sqref="D20:G20">
    <cfRule type="cellIs" dxfId="2476" priority="121" stopIfTrue="1" operator="equal">
      <formula>0</formula>
    </cfRule>
  </conditionalFormatting>
  <conditionalFormatting sqref="D20:G20">
    <cfRule type="expression" dxfId="2475" priority="129" stopIfTrue="1">
      <formula>#REF!&lt;#REF!</formula>
    </cfRule>
  </conditionalFormatting>
  <conditionalFormatting sqref="N17">
    <cfRule type="cellIs" dxfId="2474" priority="119" operator="equal">
      <formula>0</formula>
    </cfRule>
  </conditionalFormatting>
  <conditionalFormatting sqref="M17">
    <cfRule type="cellIs" dxfId="2473" priority="111" stopIfTrue="1" operator="equal">
      <formula>0</formula>
    </cfRule>
  </conditionalFormatting>
  <conditionalFormatting sqref="M17">
    <cfRule type="cellIs" dxfId="2472" priority="117" operator="equal">
      <formula>0</formula>
    </cfRule>
  </conditionalFormatting>
  <conditionalFormatting sqref="M17">
    <cfRule type="cellIs" dxfId="2471" priority="115" stopIfTrue="1" operator="equal">
      <formula>0</formula>
    </cfRule>
  </conditionalFormatting>
  <conditionalFormatting sqref="M17">
    <cfRule type="cellIs" dxfId="2470" priority="112" operator="equal">
      <formula>0</formula>
    </cfRule>
  </conditionalFormatting>
  <conditionalFormatting sqref="M17">
    <cfRule type="cellIs" dxfId="2469" priority="110" stopIfTrue="1" operator="equal">
      <formula>0</formula>
    </cfRule>
  </conditionalFormatting>
  <conditionalFormatting sqref="M17">
    <cfRule type="cellIs" dxfId="2468" priority="109" stopIfTrue="1" operator="equal">
      <formula>0</formula>
    </cfRule>
  </conditionalFormatting>
  <conditionalFormatting sqref="M17:N17">
    <cfRule type="expression" dxfId="2467" priority="107" stopIfTrue="1">
      <formula>#REF!&lt;#REF!</formula>
    </cfRule>
  </conditionalFormatting>
  <conditionalFormatting sqref="O17:S17">
    <cfRule type="expression" dxfId="2466" priority="108" stopIfTrue="1">
      <formula>#REF!&lt;$IJ$1</formula>
    </cfRule>
  </conditionalFormatting>
  <conditionalFormatting sqref="O17:S17">
    <cfRule type="cellIs" dxfId="2465" priority="106" operator="equal">
      <formula>0</formula>
    </cfRule>
  </conditionalFormatting>
  <conditionalFormatting sqref="O17:S17">
    <cfRule type="cellIs" dxfId="2464" priority="105" stopIfTrue="1" operator="equal">
      <formula>0</formula>
    </cfRule>
  </conditionalFormatting>
  <conditionalFormatting sqref="O17:S17">
    <cfRule type="cellIs" dxfId="2463" priority="104" stopIfTrue="1" operator="equal">
      <formula>0</formula>
    </cfRule>
  </conditionalFormatting>
  <conditionalFormatting sqref="B31">
    <cfRule type="cellIs" dxfId="2462" priority="103" operator="equal">
      <formula>0</formula>
    </cfRule>
  </conditionalFormatting>
  <conditionalFormatting sqref="B31">
    <cfRule type="cellIs" dxfId="2461" priority="102" stopIfTrue="1" operator="equal">
      <formula>0</formula>
    </cfRule>
  </conditionalFormatting>
  <conditionalFormatting sqref="A31">
    <cfRule type="cellIs" dxfId="2460" priority="98" stopIfTrue="1" operator="equal">
      <formula>0</formula>
    </cfRule>
  </conditionalFormatting>
  <conditionalFormatting sqref="A31">
    <cfRule type="cellIs" dxfId="2459" priority="95" stopIfTrue="1" operator="equal">
      <formula>0</formula>
    </cfRule>
  </conditionalFormatting>
  <conditionalFormatting sqref="A31">
    <cfRule type="cellIs" dxfId="2458" priority="101" operator="equal">
      <formula>0</formula>
    </cfRule>
  </conditionalFormatting>
  <conditionalFormatting sqref="A31">
    <cfRule type="cellIs" dxfId="2457" priority="100" stopIfTrue="1" operator="equal">
      <formula>0</formula>
    </cfRule>
  </conditionalFormatting>
  <conditionalFormatting sqref="A31">
    <cfRule type="cellIs" dxfId="2456" priority="99" stopIfTrue="1" operator="equal">
      <formula>0</formula>
    </cfRule>
  </conditionalFormatting>
  <conditionalFormatting sqref="A31">
    <cfRule type="cellIs" dxfId="2455" priority="97" stopIfTrue="1" operator="equal">
      <formula>0</formula>
    </cfRule>
  </conditionalFormatting>
  <conditionalFormatting sqref="A31">
    <cfRule type="cellIs" dxfId="2454" priority="96" operator="equal">
      <formula>0</formula>
    </cfRule>
  </conditionalFormatting>
  <conditionalFormatting sqref="A31">
    <cfRule type="cellIs" dxfId="2453" priority="94" stopIfTrue="1" operator="equal">
      <formula>0</formula>
    </cfRule>
  </conditionalFormatting>
  <conditionalFormatting sqref="A31">
    <cfRule type="cellIs" dxfId="2452" priority="93" stopIfTrue="1" operator="equal">
      <formula>0</formula>
    </cfRule>
  </conditionalFormatting>
  <conditionalFormatting sqref="A31:B31">
    <cfRule type="expression" dxfId="2451" priority="91" stopIfTrue="1">
      <formula>#REF!&lt;#REF!</formula>
    </cfRule>
  </conditionalFormatting>
  <conditionalFormatting sqref="C31:G31">
    <cfRule type="expression" dxfId="2450" priority="92" stopIfTrue="1">
      <formula>#REF!&lt;$IJ$1</formula>
    </cfRule>
  </conditionalFormatting>
  <conditionalFormatting sqref="C31:G31">
    <cfRule type="cellIs" dxfId="2449" priority="90" operator="equal">
      <formula>0</formula>
    </cfRule>
  </conditionalFormatting>
  <conditionalFormatting sqref="C31:G31">
    <cfRule type="cellIs" dxfId="2448" priority="89" stopIfTrue="1" operator="equal">
      <formula>0</formula>
    </cfRule>
  </conditionalFormatting>
  <conditionalFormatting sqref="C31:G31">
    <cfRule type="cellIs" dxfId="2447" priority="88" stopIfTrue="1" operator="equal">
      <formula>0</formula>
    </cfRule>
  </conditionalFormatting>
  <conditionalFormatting sqref="B34:C34">
    <cfRule type="cellIs" dxfId="2446" priority="56" operator="equal">
      <formula>0</formula>
    </cfRule>
  </conditionalFormatting>
  <conditionalFormatting sqref="B34:C34">
    <cfRule type="cellIs" dxfId="2445" priority="55" stopIfTrue="1" operator="equal">
      <formula>0</formula>
    </cfRule>
  </conditionalFormatting>
  <conditionalFormatting sqref="B34:G34">
    <cfRule type="expression" dxfId="2444" priority="57" stopIfTrue="1">
      <formula>#REF!&lt;#REF!</formula>
    </cfRule>
  </conditionalFormatting>
  <conditionalFormatting sqref="D34:G34">
    <cfRule type="cellIs" dxfId="2443" priority="46" stopIfTrue="1" operator="equal">
      <formula>0</formula>
    </cfRule>
  </conditionalFormatting>
  <conditionalFormatting sqref="D34:G34">
    <cfRule type="cellIs" dxfId="2442" priority="54" operator="equal">
      <formula>0</formula>
    </cfRule>
  </conditionalFormatting>
  <conditionalFormatting sqref="D34:G34">
    <cfRule type="cellIs" dxfId="2441" priority="53" stopIfTrue="1" operator="equal">
      <formula>0</formula>
    </cfRule>
  </conditionalFormatting>
  <conditionalFormatting sqref="D34:G34">
    <cfRule type="cellIs" dxfId="2440" priority="52" stopIfTrue="1" operator="equal">
      <formula>0</formula>
    </cfRule>
  </conditionalFormatting>
  <conditionalFormatting sqref="D34:G34">
    <cfRule type="cellIs" dxfId="2439" priority="50" stopIfTrue="1" operator="equal">
      <formula>0</formula>
    </cfRule>
  </conditionalFormatting>
  <conditionalFormatting sqref="D34:G34">
    <cfRule type="cellIs" dxfId="2438" priority="48" stopIfTrue="1" operator="equal">
      <formula>0</formula>
    </cfRule>
  </conditionalFormatting>
  <conditionalFormatting sqref="D34:G34">
    <cfRule type="cellIs" dxfId="2437" priority="51" stopIfTrue="1" operator="equal">
      <formula>0</formula>
    </cfRule>
  </conditionalFormatting>
  <conditionalFormatting sqref="D34:G34">
    <cfRule type="cellIs" dxfId="2436" priority="49" operator="equal">
      <formula>0</formula>
    </cfRule>
  </conditionalFormatting>
  <conditionalFormatting sqref="D34:G34">
    <cfRule type="cellIs" dxfId="2435" priority="47" stopIfTrue="1" operator="equal">
      <formula>0</formula>
    </cfRule>
  </conditionalFormatting>
  <conditionalFormatting sqref="D34:G34">
    <cfRule type="expression" dxfId="2434" priority="58" stopIfTrue="1">
      <formula>#REF!&lt;#REF!</formula>
    </cfRule>
  </conditionalFormatting>
  <conditionalFormatting sqref="D34:G34">
    <cfRule type="cellIs" dxfId="2433" priority="44" operator="equal">
      <formula>0</formula>
    </cfRule>
  </conditionalFormatting>
  <conditionalFormatting sqref="D34:G34">
    <cfRule type="cellIs" dxfId="2432" priority="43" stopIfTrue="1" operator="equal">
      <formula>0</formula>
    </cfRule>
  </conditionalFormatting>
  <conditionalFormatting sqref="D34:G34">
    <cfRule type="cellIs" dxfId="2431" priority="42" stopIfTrue="1" operator="equal">
      <formula>0</formula>
    </cfRule>
  </conditionalFormatting>
  <conditionalFormatting sqref="D34:G34">
    <cfRule type="cellIs" dxfId="2430" priority="40" stopIfTrue="1" operator="equal">
      <formula>0</formula>
    </cfRule>
  </conditionalFormatting>
  <conditionalFormatting sqref="D34:G34">
    <cfRule type="cellIs" dxfId="2429" priority="38" stopIfTrue="1" operator="equal">
      <formula>0</formula>
    </cfRule>
  </conditionalFormatting>
  <conditionalFormatting sqref="D34:G34">
    <cfRule type="cellIs" dxfId="2428" priority="36" stopIfTrue="1" operator="equal">
      <formula>0</formula>
    </cfRule>
  </conditionalFormatting>
  <conditionalFormatting sqref="D34:G34">
    <cfRule type="cellIs" dxfId="2427" priority="41" stopIfTrue="1" operator="equal">
      <formula>0</formula>
    </cfRule>
  </conditionalFormatting>
  <conditionalFormatting sqref="D34:G34">
    <cfRule type="cellIs" dxfId="2426" priority="39" operator="equal">
      <formula>0</formula>
    </cfRule>
  </conditionalFormatting>
  <conditionalFormatting sqref="D34:G34">
    <cfRule type="cellIs" dxfId="2425" priority="37" stopIfTrue="1" operator="equal">
      <formula>0</formula>
    </cfRule>
  </conditionalFormatting>
  <conditionalFormatting sqref="D34:G34">
    <cfRule type="expression" dxfId="2424" priority="45" stopIfTrue="1">
      <formula>#REF!&lt;#REF!</formula>
    </cfRule>
  </conditionalFormatting>
  <conditionalFormatting sqref="B10:G10">
    <cfRule type="cellIs" dxfId="2423" priority="29" operator="equal">
      <formula>0</formula>
    </cfRule>
  </conditionalFormatting>
  <conditionalFormatting sqref="B10:G10">
    <cfRule type="cellIs" dxfId="2422" priority="28" stopIfTrue="1" operator="equal">
      <formula>0</formula>
    </cfRule>
  </conditionalFormatting>
  <conditionalFormatting sqref="B10:G10">
    <cfRule type="expression" dxfId="2421" priority="30" stopIfTrue="1">
      <formula>#REF!&lt;#REF!</formula>
    </cfRule>
  </conditionalFormatting>
  <conditionalFormatting sqref="B35">
    <cfRule type="cellIs" dxfId="2420" priority="26" operator="equal">
      <formula>0</formula>
    </cfRule>
  </conditionalFormatting>
  <conditionalFormatting sqref="B35">
    <cfRule type="cellIs" dxfId="2419" priority="25" stopIfTrue="1" operator="equal">
      <formula>0</formula>
    </cfRule>
  </conditionalFormatting>
  <conditionalFormatting sqref="B35">
    <cfRule type="expression" dxfId="2418" priority="27" stopIfTrue="1">
      <formula>#REF!&lt;#REF!</formula>
    </cfRule>
  </conditionalFormatting>
  <conditionalFormatting sqref="C35">
    <cfRule type="cellIs" dxfId="2417" priority="21" stopIfTrue="1" operator="equal">
      <formula>0</formula>
    </cfRule>
  </conditionalFormatting>
  <conditionalFormatting sqref="C35">
    <cfRule type="cellIs" dxfId="2416" priority="22" operator="equal">
      <formula>0</formula>
    </cfRule>
  </conditionalFormatting>
  <conditionalFormatting sqref="D35:G35">
    <cfRule type="cellIs" dxfId="2415" priority="20" operator="equal">
      <formula>0</formula>
    </cfRule>
  </conditionalFormatting>
  <conditionalFormatting sqref="D35:G35">
    <cfRule type="cellIs" dxfId="2414" priority="19" stopIfTrue="1" operator="equal">
      <formula>0</formula>
    </cfRule>
  </conditionalFormatting>
  <conditionalFormatting sqref="C35">
    <cfRule type="expression" dxfId="2413" priority="23" stopIfTrue="1">
      <formula>#REF!&lt;#REF!</formula>
    </cfRule>
  </conditionalFormatting>
  <conditionalFormatting sqref="D35:G35">
    <cfRule type="expression" dxfId="2412" priority="24" stopIfTrue="1">
      <formula>#REF!&lt;#REF!</formula>
    </cfRule>
  </conditionalFormatting>
  <conditionalFormatting sqref="A9:B9">
    <cfRule type="cellIs" dxfId="2411" priority="17" operator="equal">
      <formula>0</formula>
    </cfRule>
  </conditionalFormatting>
  <conditionalFormatting sqref="A9:B9">
    <cfRule type="cellIs" dxfId="2410" priority="16" stopIfTrue="1" operator="equal">
      <formula>0</formula>
    </cfRule>
  </conditionalFormatting>
  <conditionalFormatting sqref="C9:G9">
    <cfRule type="cellIs" dxfId="2409" priority="15" operator="equal">
      <formula>0</formula>
    </cfRule>
  </conditionalFormatting>
  <conditionalFormatting sqref="C9:G9">
    <cfRule type="cellIs" dxfId="2408" priority="14" stopIfTrue="1" operator="equal">
      <formula>0</formula>
    </cfRule>
  </conditionalFormatting>
  <conditionalFormatting sqref="A9:G9">
    <cfRule type="expression" dxfId="2407" priority="18" stopIfTrue="1">
      <formula>$IK10&lt;#REF!</formula>
    </cfRule>
  </conditionalFormatting>
  <conditionalFormatting sqref="A6:B6">
    <cfRule type="cellIs" dxfId="2406" priority="11" operator="equal">
      <formula>0</formula>
    </cfRule>
  </conditionalFormatting>
  <conditionalFormatting sqref="A6:B6">
    <cfRule type="cellIs" dxfId="2405" priority="10" stopIfTrue="1" operator="equal">
      <formula>0</formula>
    </cfRule>
  </conditionalFormatting>
  <conditionalFormatting sqref="A6:B6">
    <cfRule type="expression" dxfId="2404" priority="12" stopIfTrue="1">
      <formula>#REF!&lt;#REF!</formula>
    </cfRule>
  </conditionalFormatting>
  <conditionalFormatting sqref="C6:G6">
    <cfRule type="cellIs" dxfId="2403" priority="6" stopIfTrue="1" operator="equal">
      <formula>0</formula>
    </cfRule>
  </conditionalFormatting>
  <conditionalFormatting sqref="C6:G6">
    <cfRule type="cellIs" dxfId="2402" priority="3" stopIfTrue="1" operator="equal">
      <formula>0</formula>
    </cfRule>
  </conditionalFormatting>
  <conditionalFormatting sqref="C6:G6">
    <cfRule type="cellIs" dxfId="2401" priority="2" stopIfTrue="1" operator="equal">
      <formula>0</formula>
    </cfRule>
  </conditionalFormatting>
  <conditionalFormatting sqref="C6:G6">
    <cfRule type="cellIs" dxfId="2400" priority="9" operator="equal">
      <formula>0</formula>
    </cfRule>
  </conditionalFormatting>
  <conditionalFormatting sqref="C6:G6">
    <cfRule type="cellIs" dxfId="2399" priority="8" stopIfTrue="1" operator="equal">
      <formula>0</formula>
    </cfRule>
  </conditionalFormatting>
  <conditionalFormatting sqref="C6:G6">
    <cfRule type="cellIs" dxfId="2398" priority="7" stopIfTrue="1" operator="equal">
      <formula>0</formula>
    </cfRule>
  </conditionalFormatting>
  <conditionalFormatting sqref="C6:G6">
    <cfRule type="cellIs" dxfId="2397" priority="5" stopIfTrue="1" operator="equal">
      <formula>0</formula>
    </cfRule>
  </conditionalFormatting>
  <conditionalFormatting sqref="C6:G6">
    <cfRule type="cellIs" dxfId="2396" priority="4" operator="equal">
      <formula>0</formula>
    </cfRule>
  </conditionalFormatting>
  <conditionalFormatting sqref="C6:G6">
    <cfRule type="cellIs" dxfId="2395" priority="1" stopIfTrue="1" operator="equal">
      <formula>0</formula>
    </cfRule>
  </conditionalFormatting>
  <conditionalFormatting sqref="C6:G6">
    <cfRule type="expression" dxfId="2394" priority="13" stopIfTrue="1">
      <formula>$IK8&lt;#REF!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S280"/>
  <sheetViews>
    <sheetView zoomScale="80" zoomScaleNormal="80" workbookViewId="0">
      <pane xSplit="7" ySplit="1" topLeftCell="H2" activePane="bottomRight" state="frozen"/>
      <selection activeCell="A2" sqref="A2"/>
      <selection pane="topRight" activeCell="L2" sqref="L2"/>
      <selection pane="bottomLeft" activeCell="A8" sqref="A8"/>
      <selection pane="bottomRight" activeCell="B13" sqref="B13"/>
    </sheetView>
  </sheetViews>
  <sheetFormatPr defaultColWidth="0" defaultRowHeight="12.75" x14ac:dyDescent="0.2"/>
  <cols>
    <col min="1" max="1" width="41.140625" style="3" customWidth="1"/>
    <col min="2" max="2" width="11.28515625" style="3" customWidth="1"/>
    <col min="3" max="3" width="7.85546875" style="3" bestFit="1" customWidth="1"/>
    <col min="4" max="5" width="7.7109375" style="3" customWidth="1"/>
    <col min="6" max="7" width="8.7109375" style="3" customWidth="1"/>
    <col min="8" max="225" width="9.140625" style="3" customWidth="1"/>
    <col min="226" max="16384" width="0" style="3" hidden="1"/>
  </cols>
  <sheetData>
    <row r="1" spans="1:227" ht="26.25" x14ac:dyDescent="0.4">
      <c r="A1" s="190" t="s">
        <v>323</v>
      </c>
      <c r="B1" s="185"/>
      <c r="C1" s="185"/>
      <c r="D1" s="185"/>
      <c r="E1" s="185"/>
      <c r="F1" s="185"/>
      <c r="G1" s="185"/>
    </row>
    <row r="2" spans="1:227" ht="15" customHeight="1" x14ac:dyDescent="0.2">
      <c r="A2" s="9"/>
      <c r="B2" s="19"/>
      <c r="C2" s="19"/>
      <c r="D2" s="19"/>
      <c r="E2" s="19"/>
      <c r="F2" s="19"/>
      <c r="G2" s="19"/>
      <c r="HR2" s="12"/>
      <c r="HS2" s="6">
        <f>[1]основа!AM4</f>
        <v>42551</v>
      </c>
    </row>
    <row r="3" spans="1:227" ht="15" customHeight="1" x14ac:dyDescent="0.25">
      <c r="A3" s="87" t="s">
        <v>64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R3" s="12"/>
      <c r="HS3" s="6">
        <f>[1]основа!AM5</f>
        <v>42551</v>
      </c>
    </row>
    <row r="4" spans="1:227" ht="15" customHeight="1" x14ac:dyDescent="0.2">
      <c r="A4" s="9"/>
      <c r="B4" s="132"/>
      <c r="C4" s="19"/>
      <c r="D4" s="34"/>
      <c r="E4" s="34"/>
      <c r="F4" s="34"/>
      <c r="G4" s="34"/>
      <c r="HR4" s="12"/>
      <c r="HS4" s="6">
        <f>[1]основа!AM6</f>
        <v>42551</v>
      </c>
    </row>
    <row r="5" spans="1:227" ht="15" customHeight="1" x14ac:dyDescent="0.2">
      <c r="A5" s="18" t="s">
        <v>10</v>
      </c>
      <c r="B5" s="19"/>
      <c r="C5" s="19"/>
      <c r="D5" s="19"/>
      <c r="E5" s="19"/>
      <c r="F5" s="19"/>
      <c r="G5" s="19"/>
      <c r="HR5" s="12"/>
      <c r="HS5" s="6">
        <f>[1]основа!AM7</f>
        <v>42551</v>
      </c>
    </row>
    <row r="6" spans="1:227" ht="15" customHeight="1" x14ac:dyDescent="0.2">
      <c r="A6" s="144" t="s">
        <v>264</v>
      </c>
      <c r="B6" s="26">
        <v>40</v>
      </c>
      <c r="C6" s="19" t="s">
        <v>466</v>
      </c>
      <c r="D6" s="19">
        <v>5.08</v>
      </c>
      <c r="E6" s="19">
        <v>4.5999999999999996</v>
      </c>
      <c r="F6" s="19">
        <v>0.28000000000000003</v>
      </c>
      <c r="G6" s="19">
        <v>63</v>
      </c>
      <c r="HR6" s="12"/>
      <c r="HS6" s="6"/>
    </row>
    <row r="7" spans="1:227" ht="17.25" customHeight="1" x14ac:dyDescent="0.2">
      <c r="A7" s="134" t="s">
        <v>430</v>
      </c>
      <c r="B7" s="126" t="s">
        <v>402</v>
      </c>
      <c r="C7" s="127" t="s">
        <v>367</v>
      </c>
      <c r="D7" s="130">
        <v>6.84</v>
      </c>
      <c r="E7" s="130">
        <v>11.04</v>
      </c>
      <c r="F7" s="130">
        <v>36.729999999999997</v>
      </c>
      <c r="G7" s="130">
        <v>273.64</v>
      </c>
      <c r="HR7" s="12"/>
      <c r="HS7" s="6"/>
    </row>
    <row r="8" spans="1:227" ht="15" customHeight="1" x14ac:dyDescent="0.2">
      <c r="A8" s="154" t="s">
        <v>477</v>
      </c>
      <c r="B8" s="155">
        <v>200</v>
      </c>
      <c r="C8" s="115" t="s">
        <v>478</v>
      </c>
      <c r="D8" s="116">
        <v>5.8</v>
      </c>
      <c r="E8" s="116">
        <v>6.4</v>
      </c>
      <c r="F8" s="116">
        <v>9.4</v>
      </c>
      <c r="G8" s="130">
        <v>118.4</v>
      </c>
      <c r="HR8" s="12"/>
      <c r="HS8" s="6">
        <f>[1]основа!AM11</f>
        <v>42551</v>
      </c>
    </row>
    <row r="9" spans="1:227" ht="15" customHeight="1" x14ac:dyDescent="0.2">
      <c r="A9" s="88" t="s">
        <v>404</v>
      </c>
      <c r="B9" s="107">
        <v>50</v>
      </c>
      <c r="C9" s="89" t="s">
        <v>448</v>
      </c>
      <c r="D9" s="90">
        <v>6.03</v>
      </c>
      <c r="E9" s="90">
        <v>3.67</v>
      </c>
      <c r="F9" s="90">
        <v>14.84</v>
      </c>
      <c r="G9" s="125">
        <v>117</v>
      </c>
      <c r="HR9" s="12"/>
      <c r="HS9" s="6">
        <f>[1]основа!AM12</f>
        <v>42551</v>
      </c>
    </row>
    <row r="10" spans="1:227" ht="15" customHeight="1" x14ac:dyDescent="0.2">
      <c r="A10" s="18" t="s">
        <v>11</v>
      </c>
      <c r="B10" s="26"/>
      <c r="C10" s="27"/>
      <c r="D10" s="28">
        <f>D6+D7+D8+D9</f>
        <v>23.75</v>
      </c>
      <c r="E10" s="28">
        <f t="shared" ref="E10:G10" si="0">E6+E7+E8+E9</f>
        <v>25.71</v>
      </c>
      <c r="F10" s="28">
        <f t="shared" si="0"/>
        <v>61.25</v>
      </c>
      <c r="G10" s="28">
        <f t="shared" si="0"/>
        <v>572.04</v>
      </c>
      <c r="HR10" s="12"/>
      <c r="HS10" s="6">
        <f>[1]основа!AM15</f>
        <v>42551</v>
      </c>
    </row>
    <row r="11" spans="1:227" ht="15" customHeight="1" x14ac:dyDescent="0.2">
      <c r="A11" s="18"/>
      <c r="B11" s="26"/>
      <c r="C11" s="27"/>
      <c r="D11" s="28"/>
      <c r="E11" s="28"/>
      <c r="F11" s="28"/>
      <c r="G11" s="28"/>
      <c r="HR11" s="12"/>
      <c r="HS11" s="6">
        <f>[1]основа!AM22</f>
        <v>42551</v>
      </c>
    </row>
    <row r="12" spans="1:227" ht="15" customHeight="1" x14ac:dyDescent="0.2">
      <c r="A12" s="18" t="s">
        <v>14</v>
      </c>
      <c r="B12" s="26"/>
      <c r="C12" s="27"/>
      <c r="D12" s="30"/>
      <c r="E12" s="30"/>
      <c r="F12" s="30"/>
      <c r="G12" s="30"/>
      <c r="HR12" s="12"/>
      <c r="HS12" s="6">
        <f>[1]основа!AM23</f>
        <v>42551</v>
      </c>
    </row>
    <row r="13" spans="1:227" ht="15" customHeight="1" x14ac:dyDescent="0.2">
      <c r="A13" s="148" t="s">
        <v>332</v>
      </c>
      <c r="B13" s="182" t="s">
        <v>155</v>
      </c>
      <c r="C13" s="127" t="s">
        <v>389</v>
      </c>
      <c r="D13" s="130">
        <v>0.88</v>
      </c>
      <c r="E13" s="130">
        <v>48.9</v>
      </c>
      <c r="F13" s="130">
        <v>36.54</v>
      </c>
      <c r="G13" s="130">
        <v>62.2</v>
      </c>
      <c r="HR13" s="12"/>
      <c r="HS13" s="6">
        <f>[1]основа!AM24</f>
        <v>42551</v>
      </c>
    </row>
    <row r="14" spans="1:227" ht="31.5" customHeight="1" x14ac:dyDescent="0.2">
      <c r="A14" s="134" t="s">
        <v>281</v>
      </c>
      <c r="B14" s="172" t="s">
        <v>527</v>
      </c>
      <c r="C14" s="124" t="s">
        <v>390</v>
      </c>
      <c r="D14" s="125">
        <v>6.3</v>
      </c>
      <c r="E14" s="125">
        <v>10.6</v>
      </c>
      <c r="F14" s="125">
        <v>20.2</v>
      </c>
      <c r="G14" s="125">
        <v>203</v>
      </c>
      <c r="HR14" s="12"/>
      <c r="HS14" s="6">
        <f>[1]основа!AM25</f>
        <v>42551</v>
      </c>
    </row>
    <row r="15" spans="1:227" ht="33" customHeight="1" x14ac:dyDescent="0.2">
      <c r="A15" s="134" t="s">
        <v>487</v>
      </c>
      <c r="B15" s="172" t="s">
        <v>171</v>
      </c>
      <c r="C15" s="160" t="s">
        <v>486</v>
      </c>
      <c r="D15" s="125">
        <v>15.8</v>
      </c>
      <c r="E15" s="125">
        <v>24.75</v>
      </c>
      <c r="F15" s="125">
        <v>20.55</v>
      </c>
      <c r="G15" s="125">
        <v>368.09</v>
      </c>
      <c r="HR15" s="12"/>
      <c r="HS15" s="6">
        <f>[1]основа!AM26</f>
        <v>42551</v>
      </c>
    </row>
    <row r="16" spans="1:227" ht="15" customHeight="1" x14ac:dyDescent="0.2">
      <c r="A16" s="133" t="s">
        <v>488</v>
      </c>
      <c r="B16" s="126">
        <v>200</v>
      </c>
      <c r="C16" s="127" t="s">
        <v>489</v>
      </c>
      <c r="D16" s="130">
        <v>5.23</v>
      </c>
      <c r="E16" s="130">
        <v>15.9</v>
      </c>
      <c r="F16" s="130">
        <v>40.58</v>
      </c>
      <c r="G16" s="130">
        <v>326.29000000000002</v>
      </c>
      <c r="HR16" s="12"/>
      <c r="HS16" s="6">
        <f>[1]основа!AM27</f>
        <v>42551</v>
      </c>
    </row>
    <row r="17" spans="1:227" ht="15" customHeight="1" x14ac:dyDescent="0.2">
      <c r="A17" s="133" t="s">
        <v>356</v>
      </c>
      <c r="B17" s="126" t="s">
        <v>153</v>
      </c>
      <c r="C17" s="127" t="s">
        <v>378</v>
      </c>
      <c r="D17" s="130">
        <v>0.7</v>
      </c>
      <c r="E17" s="130">
        <v>0.09</v>
      </c>
      <c r="F17" s="130">
        <v>32</v>
      </c>
      <c r="G17" s="130">
        <v>132.80000000000001</v>
      </c>
      <c r="HR17" s="12"/>
      <c r="HS17" s="6">
        <f>[1]основа!AM28</f>
        <v>42551</v>
      </c>
    </row>
    <row r="18" spans="1:227" ht="15" customHeight="1" x14ac:dyDescent="0.2">
      <c r="A18" s="133" t="s">
        <v>72</v>
      </c>
      <c r="B18" s="126">
        <v>60</v>
      </c>
      <c r="C18" s="115"/>
      <c r="D18" s="90">
        <v>3.66</v>
      </c>
      <c r="E18" s="90">
        <v>0.72</v>
      </c>
      <c r="F18" s="90">
        <v>23.94</v>
      </c>
      <c r="G18" s="125">
        <v>116.88</v>
      </c>
      <c r="HR18" s="12"/>
      <c r="HS18" s="6">
        <f>[1]основа!AM29</f>
        <v>42551</v>
      </c>
    </row>
    <row r="19" spans="1:227" ht="15" customHeight="1" x14ac:dyDescent="0.2">
      <c r="A19" s="133" t="s">
        <v>73</v>
      </c>
      <c r="B19" s="126">
        <v>70</v>
      </c>
      <c r="C19" s="89"/>
      <c r="D19" s="90">
        <v>5.32</v>
      </c>
      <c r="E19" s="90">
        <v>0.56000000000000005</v>
      </c>
      <c r="F19" s="90">
        <v>34.44</v>
      </c>
      <c r="G19" s="125">
        <v>164.1</v>
      </c>
      <c r="HR19" s="12"/>
      <c r="HS19" s="6"/>
    </row>
    <row r="20" spans="1:227" ht="15" customHeight="1" x14ac:dyDescent="0.2">
      <c r="A20" s="18" t="s">
        <v>15</v>
      </c>
      <c r="B20" s="26"/>
      <c r="C20" s="27"/>
      <c r="D20" s="28">
        <f>D13+D14+D15+D16+D17+D18+D19</f>
        <v>37.89</v>
      </c>
      <c r="E20" s="28">
        <f t="shared" ref="E20:G20" si="1">E13+E14+E15+E16+E17+E18+E19</f>
        <v>101.52000000000001</v>
      </c>
      <c r="F20" s="28">
        <f t="shared" si="1"/>
        <v>208.25</v>
      </c>
      <c r="G20" s="28">
        <f t="shared" si="1"/>
        <v>1373.3599999999997</v>
      </c>
      <c r="HR20" s="12"/>
      <c r="HS20" s="6">
        <f>[1]основа!AM32</f>
        <v>42551</v>
      </c>
    </row>
    <row r="21" spans="1:227" ht="15" customHeight="1" x14ac:dyDescent="0.2">
      <c r="A21" s="18"/>
      <c r="B21" s="26"/>
      <c r="C21" s="27"/>
      <c r="D21" s="28"/>
      <c r="E21" s="28"/>
      <c r="F21" s="28"/>
      <c r="G21" s="28"/>
      <c r="HR21" s="12"/>
      <c r="HS21" s="6">
        <f>[1]основа!AM33</f>
        <v>42551</v>
      </c>
    </row>
    <row r="22" spans="1:227" ht="15" customHeight="1" x14ac:dyDescent="0.2">
      <c r="A22" s="18" t="s">
        <v>16</v>
      </c>
      <c r="B22" s="26"/>
      <c r="C22" s="27"/>
      <c r="D22" s="30"/>
      <c r="E22" s="30"/>
      <c r="F22" s="30"/>
      <c r="G22" s="30"/>
      <c r="HR22" s="12"/>
      <c r="HS22" s="6">
        <f>[1]основа!AM34</f>
        <v>42551</v>
      </c>
    </row>
    <row r="23" spans="1:227" ht="15" customHeight="1" x14ac:dyDescent="0.2">
      <c r="A23" s="88" t="s">
        <v>168</v>
      </c>
      <c r="B23" s="22">
        <v>200</v>
      </c>
      <c r="C23" s="89" t="s">
        <v>371</v>
      </c>
      <c r="D23" s="90">
        <v>1</v>
      </c>
      <c r="E23" s="90"/>
      <c r="F23" s="90">
        <v>20.2</v>
      </c>
      <c r="G23" s="90">
        <v>84.8</v>
      </c>
      <c r="HR23" s="12"/>
      <c r="HS23" s="6">
        <f>[1]основа!AM36</f>
        <v>42551</v>
      </c>
    </row>
    <row r="24" spans="1:227" ht="15" customHeight="1" x14ac:dyDescent="0.2">
      <c r="A24" s="133" t="s">
        <v>417</v>
      </c>
      <c r="B24" s="126">
        <v>150</v>
      </c>
      <c r="C24" s="124">
        <v>0</v>
      </c>
      <c r="D24" s="125">
        <v>1.35</v>
      </c>
      <c r="E24" s="125">
        <v>0.15</v>
      </c>
      <c r="F24" s="125">
        <v>14.25</v>
      </c>
      <c r="G24" s="125">
        <v>63.75</v>
      </c>
      <c r="HR24" s="12"/>
      <c r="HS24" s="6">
        <f>[1]основа!AM37</f>
        <v>42551</v>
      </c>
    </row>
    <row r="25" spans="1:227" ht="15" customHeight="1" x14ac:dyDescent="0.2">
      <c r="A25" s="18" t="s">
        <v>17</v>
      </c>
      <c r="B25" s="26"/>
      <c r="C25" s="27"/>
      <c r="D25" s="28">
        <f>D23+D24</f>
        <v>2.35</v>
      </c>
      <c r="E25" s="28">
        <f t="shared" ref="E25:G25" si="2">E23+E24</f>
        <v>0.15</v>
      </c>
      <c r="F25" s="28">
        <f t="shared" si="2"/>
        <v>34.450000000000003</v>
      </c>
      <c r="G25" s="28">
        <f t="shared" si="2"/>
        <v>148.55000000000001</v>
      </c>
      <c r="HR25" s="12"/>
      <c r="HS25" s="6">
        <f>[1]основа!AM40</f>
        <v>42551</v>
      </c>
    </row>
    <row r="26" spans="1:227" ht="15" customHeight="1" x14ac:dyDescent="0.2">
      <c r="A26" s="18"/>
      <c r="B26" s="26"/>
      <c r="C26" s="27"/>
      <c r="D26" s="28"/>
      <c r="E26" s="28"/>
      <c r="F26" s="28"/>
      <c r="G26" s="28"/>
      <c r="HR26" s="12"/>
      <c r="HS26" s="6">
        <f>[1]основа!AM41</f>
        <v>42551</v>
      </c>
    </row>
    <row r="27" spans="1:227" ht="15" customHeight="1" x14ac:dyDescent="0.2">
      <c r="A27" s="18" t="s">
        <v>18</v>
      </c>
      <c r="B27" s="26"/>
      <c r="C27" s="27"/>
      <c r="D27" s="30"/>
      <c r="E27" s="30"/>
      <c r="F27" s="30"/>
      <c r="G27" s="30"/>
      <c r="J27" s="114"/>
      <c r="HR27" s="12"/>
      <c r="HS27" s="6">
        <f>[1]основа!AM42</f>
        <v>42551</v>
      </c>
    </row>
    <row r="28" spans="1:227" ht="21.75" customHeight="1" x14ac:dyDescent="0.2">
      <c r="A28" s="148" t="s">
        <v>321</v>
      </c>
      <c r="B28" s="182" t="s">
        <v>155</v>
      </c>
      <c r="C28" s="137" t="s">
        <v>389</v>
      </c>
      <c r="D28" s="138">
        <v>1.52</v>
      </c>
      <c r="E28" s="138">
        <v>5.69</v>
      </c>
      <c r="F28" s="138">
        <v>5.38</v>
      </c>
      <c r="G28" s="138">
        <v>78.5</v>
      </c>
      <c r="HR28" s="12"/>
      <c r="HS28" s="6">
        <f>[1]основа!AM43</f>
        <v>42551</v>
      </c>
    </row>
    <row r="29" spans="1:227" ht="15" customHeight="1" x14ac:dyDescent="0.2">
      <c r="A29" s="133" t="s">
        <v>436</v>
      </c>
      <c r="B29" s="126">
        <v>100</v>
      </c>
      <c r="C29" s="124" t="s">
        <v>392</v>
      </c>
      <c r="D29" s="125">
        <v>10.64</v>
      </c>
      <c r="E29" s="125">
        <v>28.19</v>
      </c>
      <c r="F29" s="125">
        <v>2.89</v>
      </c>
      <c r="G29" s="125">
        <v>309</v>
      </c>
      <c r="HR29" s="12"/>
      <c r="HS29" s="6">
        <f>[1]основа!AM44</f>
        <v>42551</v>
      </c>
    </row>
    <row r="30" spans="1:227" ht="15" customHeight="1" x14ac:dyDescent="0.2">
      <c r="A30" s="133" t="s">
        <v>219</v>
      </c>
      <c r="B30" s="172">
        <v>200</v>
      </c>
      <c r="C30" s="124" t="s">
        <v>467</v>
      </c>
      <c r="D30" s="125">
        <v>6.1</v>
      </c>
      <c r="E30" s="125">
        <v>8.9600000000000009</v>
      </c>
      <c r="F30" s="125">
        <v>61.14</v>
      </c>
      <c r="G30" s="125">
        <v>349.5</v>
      </c>
      <c r="HR30" s="12"/>
      <c r="HS30" s="6">
        <f>[1]основа!AM45</f>
        <v>42551</v>
      </c>
    </row>
    <row r="31" spans="1:227" ht="15" customHeight="1" x14ac:dyDescent="0.2">
      <c r="A31" s="88" t="s">
        <v>318</v>
      </c>
      <c r="B31" s="22" t="s">
        <v>333</v>
      </c>
      <c r="C31" s="89" t="s">
        <v>379</v>
      </c>
      <c r="D31" s="90">
        <v>0.13</v>
      </c>
      <c r="E31" s="90">
        <v>0.02</v>
      </c>
      <c r="F31" s="90">
        <v>15.2</v>
      </c>
      <c r="G31" s="125">
        <v>62</v>
      </c>
      <c r="HR31" s="12"/>
      <c r="HS31" s="6">
        <f>[1]основа!AM46</f>
        <v>42551</v>
      </c>
    </row>
    <row r="32" spans="1:227" ht="15" customHeight="1" x14ac:dyDescent="0.2">
      <c r="A32" s="133" t="s">
        <v>73</v>
      </c>
      <c r="B32" s="22">
        <v>75</v>
      </c>
      <c r="C32" s="89"/>
      <c r="D32" s="90">
        <v>5.7</v>
      </c>
      <c r="E32" s="90">
        <v>0.6</v>
      </c>
      <c r="F32" s="90">
        <v>36.9</v>
      </c>
      <c r="G32" s="125">
        <v>175.8</v>
      </c>
      <c r="HR32" s="12"/>
      <c r="HS32" s="6">
        <f>[1]основа!AM47</f>
        <v>42551</v>
      </c>
    </row>
    <row r="33" spans="1:227" ht="15" customHeight="1" x14ac:dyDescent="0.2">
      <c r="A33" s="133" t="s">
        <v>72</v>
      </c>
      <c r="B33" s="107">
        <v>70</v>
      </c>
      <c r="C33" s="115"/>
      <c r="D33" s="90">
        <v>4.2699999999999996</v>
      </c>
      <c r="E33" s="90">
        <v>0.84</v>
      </c>
      <c r="F33" s="90">
        <v>27.93</v>
      </c>
      <c r="G33" s="125">
        <v>136.36000000000001</v>
      </c>
      <c r="HR33" s="12"/>
      <c r="HS33" s="6"/>
    </row>
    <row r="34" spans="1:227" ht="15" customHeight="1" x14ac:dyDescent="0.2">
      <c r="A34" s="18" t="s">
        <v>19</v>
      </c>
      <c r="B34" s="26"/>
      <c r="C34" s="27"/>
      <c r="D34" s="28">
        <f>D28+D29+D30+D31+D32+D33</f>
        <v>28.359999999999996</v>
      </c>
      <c r="E34" s="28">
        <f t="shared" ref="E34:G34" si="3">E28+E29+E30+E31+E32+E33</f>
        <v>44.300000000000011</v>
      </c>
      <c r="F34" s="28">
        <f t="shared" si="3"/>
        <v>149.44</v>
      </c>
      <c r="G34" s="28">
        <f t="shared" si="3"/>
        <v>1111.1599999999999</v>
      </c>
      <c r="HR34" s="12"/>
      <c r="HS34" s="6">
        <f>[1]основа!AM50</f>
        <v>42551</v>
      </c>
    </row>
    <row r="35" spans="1:227" ht="15" customHeight="1" x14ac:dyDescent="0.2">
      <c r="A35" s="18"/>
      <c r="B35" s="26"/>
      <c r="C35" s="27"/>
      <c r="D35" s="30"/>
      <c r="E35" s="28"/>
      <c r="F35" s="30"/>
      <c r="G35" s="30"/>
      <c r="HR35" s="12"/>
      <c r="HS35" s="6">
        <f>[1]основа!AM51</f>
        <v>42551</v>
      </c>
    </row>
    <row r="36" spans="1:227" ht="15" customHeight="1" x14ac:dyDescent="0.2">
      <c r="A36" s="18" t="s">
        <v>20</v>
      </c>
      <c r="B36" s="26"/>
      <c r="C36" s="27"/>
      <c r="D36" s="30"/>
      <c r="E36" s="30"/>
      <c r="F36" s="30"/>
      <c r="G36" s="30"/>
      <c r="HR36" s="12"/>
      <c r="HS36" s="6">
        <f>[1]основа!AM52</f>
        <v>42551</v>
      </c>
    </row>
    <row r="37" spans="1:227" ht="15" customHeight="1" x14ac:dyDescent="0.2">
      <c r="A37" s="133" t="s">
        <v>352</v>
      </c>
      <c r="B37" s="126">
        <v>80</v>
      </c>
      <c r="C37" s="124"/>
      <c r="D37" s="125">
        <v>5.04</v>
      </c>
      <c r="E37" s="125">
        <v>0.08</v>
      </c>
      <c r="F37" s="125">
        <v>60.48</v>
      </c>
      <c r="G37" s="125">
        <v>11.2</v>
      </c>
      <c r="HR37" s="12"/>
      <c r="HS37" s="6">
        <f>[1]основа!AM53</f>
        <v>42551</v>
      </c>
    </row>
    <row r="38" spans="1:227" ht="15" customHeight="1" x14ac:dyDescent="0.2">
      <c r="A38" s="88" t="s">
        <v>351</v>
      </c>
      <c r="B38" s="22">
        <v>200</v>
      </c>
      <c r="C38" s="89" t="s">
        <v>373</v>
      </c>
      <c r="D38" s="90">
        <v>5.8</v>
      </c>
      <c r="E38" s="90">
        <v>5</v>
      </c>
      <c r="F38" s="90">
        <v>8</v>
      </c>
      <c r="G38" s="90">
        <v>100</v>
      </c>
      <c r="HR38" s="12"/>
      <c r="HS38" s="6">
        <f>[1]основа!AM54</f>
        <v>42551</v>
      </c>
    </row>
    <row r="39" spans="1:227" ht="15" customHeight="1" x14ac:dyDescent="0.2">
      <c r="A39" s="18" t="s">
        <v>21</v>
      </c>
      <c r="B39" s="26"/>
      <c r="C39" s="27"/>
      <c r="D39" s="28">
        <f>D37+D38</f>
        <v>10.84</v>
      </c>
      <c r="E39" s="28">
        <f>E37+E38</f>
        <v>5.08</v>
      </c>
      <c r="F39" s="28">
        <f>F37+F38</f>
        <v>68.47999999999999</v>
      </c>
      <c r="G39" s="28">
        <f>G37+G38</f>
        <v>111.2</v>
      </c>
      <c r="HR39" s="12"/>
      <c r="HS39" s="6">
        <f>[1]основа!AM56</f>
        <v>42551</v>
      </c>
    </row>
    <row r="40" spans="1:227" ht="15" customHeight="1" x14ac:dyDescent="0.2">
      <c r="A40" s="18"/>
      <c r="B40" s="26"/>
      <c r="C40" s="27"/>
      <c r="D40" s="19"/>
      <c r="E40" s="19"/>
      <c r="F40" s="19"/>
      <c r="G40" s="19"/>
      <c r="HR40" s="12"/>
      <c r="HS40" s="6">
        <f>[1]основа!AM57</f>
        <v>42551</v>
      </c>
    </row>
    <row r="41" spans="1:227" ht="15" customHeight="1" x14ac:dyDescent="0.2">
      <c r="A41" s="18" t="s">
        <v>22</v>
      </c>
      <c r="B41" s="26"/>
      <c r="C41" s="27"/>
      <c r="D41" s="28">
        <f>D10+D20+D25+D34+D39</f>
        <v>103.19</v>
      </c>
      <c r="E41" s="28">
        <f t="shared" ref="E41:G41" si="4">E10+E20+E25+E34+E39</f>
        <v>176.76000000000005</v>
      </c>
      <c r="F41" s="28">
        <f t="shared" si="4"/>
        <v>521.87</v>
      </c>
      <c r="G41" s="28">
        <f t="shared" si="4"/>
        <v>3316.3099999999995</v>
      </c>
      <c r="HR41" s="12"/>
      <c r="HS41" s="6">
        <f>[1]основа!AM58</f>
        <v>42551</v>
      </c>
    </row>
    <row r="42" spans="1:227" ht="15" customHeight="1" x14ac:dyDescent="0.2">
      <c r="A42" s="33"/>
      <c r="B42" s="26"/>
      <c r="C42" s="27"/>
      <c r="D42" s="34"/>
      <c r="E42" s="34"/>
      <c r="F42" s="34"/>
      <c r="G42" s="34"/>
      <c r="HR42" s="12"/>
      <c r="HS42" s="6">
        <f>[1]основа!AM59</f>
        <v>42551</v>
      </c>
    </row>
    <row r="43" spans="1:227" ht="14.25" customHeight="1" x14ac:dyDescent="0.2">
      <c r="HR43" s="12"/>
      <c r="HS43" s="6">
        <f>[1]основа!AM60</f>
        <v>42551</v>
      </c>
    </row>
    <row r="44" spans="1:227" ht="18.75" x14ac:dyDescent="0.3">
      <c r="A44" s="35"/>
      <c r="E44" s="110"/>
      <c r="F44" s="186"/>
      <c r="G44" s="187"/>
      <c r="HR44" s="12"/>
      <c r="HS44" s="6">
        <f>[1]основа!AM70</f>
        <v>42551</v>
      </c>
    </row>
    <row r="45" spans="1:227" ht="18.75" x14ac:dyDescent="0.3">
      <c r="A45" s="35"/>
      <c r="HR45" s="12"/>
      <c r="HS45" s="6">
        <f>[1]основа!AM71</f>
        <v>42551</v>
      </c>
    </row>
    <row r="46" spans="1:227" ht="18.75" x14ac:dyDescent="0.3">
      <c r="A46" s="35"/>
      <c r="E46" s="110"/>
      <c r="F46" s="111"/>
      <c r="HR46" s="12"/>
      <c r="HS46" s="6">
        <f>[1]основа!AM72</f>
        <v>42551</v>
      </c>
    </row>
    <row r="47" spans="1:227" x14ac:dyDescent="0.2">
      <c r="HR47" s="12"/>
      <c r="HS47" s="6">
        <f>[1]основа!AM73</f>
        <v>42551</v>
      </c>
    </row>
    <row r="48" spans="1:227" x14ac:dyDescent="0.2">
      <c r="HR48" s="12"/>
      <c r="HS48" s="6">
        <f>[1]основа!AM74</f>
        <v>42551</v>
      </c>
    </row>
    <row r="49" spans="1:227" ht="18.75" x14ac:dyDescent="0.3">
      <c r="A49" s="35"/>
      <c r="HR49" s="12"/>
      <c r="HS49" s="6">
        <f>[1]основа!AM75</f>
        <v>42551</v>
      </c>
    </row>
    <row r="50" spans="1:227" x14ac:dyDescent="0.2">
      <c r="HR50" s="12"/>
      <c r="HS50" s="6">
        <f>[1]основа!AM76</f>
        <v>42551</v>
      </c>
    </row>
    <row r="51" spans="1:227" x14ac:dyDescent="0.2">
      <c r="HR51" s="12"/>
      <c r="HS51" s="6">
        <f>[1]основа!AM77</f>
        <v>42551</v>
      </c>
    </row>
    <row r="52" spans="1:227" x14ac:dyDescent="0.2">
      <c r="HR52" s="12"/>
      <c r="HS52" s="6">
        <f>[1]основа!AM78</f>
        <v>42551</v>
      </c>
    </row>
    <row r="53" spans="1:227" x14ac:dyDescent="0.2">
      <c r="HR53" s="12"/>
      <c r="HS53" s="6">
        <f>[1]основа!AM79</f>
        <v>42551</v>
      </c>
    </row>
    <row r="54" spans="1:227" x14ac:dyDescent="0.2">
      <c r="HR54" s="12"/>
      <c r="HS54" s="6">
        <f>[1]основа!AM80</f>
        <v>42551</v>
      </c>
    </row>
    <row r="55" spans="1:227" x14ac:dyDescent="0.2">
      <c r="HR55" s="12"/>
      <c r="HS55" s="6">
        <f>[1]основа!AM81</f>
        <v>42551</v>
      </c>
    </row>
    <row r="56" spans="1:227" x14ac:dyDescent="0.2">
      <c r="HR56" s="12"/>
      <c r="HS56" s="6">
        <f>[1]основа!AM82</f>
        <v>42551</v>
      </c>
    </row>
    <row r="57" spans="1:227" x14ac:dyDescent="0.2">
      <c r="HR57" s="12"/>
      <c r="HS57" s="6">
        <f>[1]основа!AM83</f>
        <v>42551</v>
      </c>
    </row>
    <row r="58" spans="1:227" x14ac:dyDescent="0.2">
      <c r="HR58" s="12"/>
      <c r="HS58" s="6">
        <f>[1]основа!AM84</f>
        <v>42551</v>
      </c>
    </row>
    <row r="59" spans="1:227" x14ac:dyDescent="0.2">
      <c r="HR59" s="12"/>
      <c r="HS59" s="6">
        <f>[1]основа!AM85</f>
        <v>42551</v>
      </c>
    </row>
    <row r="60" spans="1:227" x14ac:dyDescent="0.2">
      <c r="HR60" s="12"/>
      <c r="HS60" s="6">
        <f>[1]основа!AM86</f>
        <v>42551</v>
      </c>
    </row>
    <row r="61" spans="1:227" x14ac:dyDescent="0.2">
      <c r="HR61" s="12"/>
      <c r="HS61" s="6">
        <f>[1]основа!AM87</f>
        <v>42551</v>
      </c>
    </row>
    <row r="62" spans="1:227" x14ac:dyDescent="0.2">
      <c r="HR62" s="12"/>
      <c r="HS62" s="6">
        <f>[1]основа!AM88</f>
        <v>42551</v>
      </c>
    </row>
    <row r="63" spans="1:227" x14ac:dyDescent="0.2">
      <c r="HR63" s="12"/>
      <c r="HS63" s="6">
        <f>[1]основа!AM89</f>
        <v>42551</v>
      </c>
    </row>
    <row r="64" spans="1:227" x14ac:dyDescent="0.2">
      <c r="HR64" s="12"/>
      <c r="HS64" s="6">
        <f>[1]основа!AM90</f>
        <v>42551</v>
      </c>
    </row>
    <row r="65" spans="226:227" x14ac:dyDescent="0.2">
      <c r="HR65" s="12"/>
      <c r="HS65" s="6">
        <f>[1]основа!AM91</f>
        <v>42551</v>
      </c>
    </row>
    <row r="66" spans="226:227" x14ac:dyDescent="0.2">
      <c r="HR66" s="12"/>
      <c r="HS66" s="6">
        <f>[1]основа!AM92</f>
        <v>42551</v>
      </c>
    </row>
    <row r="67" spans="226:227" x14ac:dyDescent="0.2">
      <c r="HR67" s="12"/>
      <c r="HS67" s="6">
        <f>[1]основа!AM93</f>
        <v>42551</v>
      </c>
    </row>
    <row r="68" spans="226:227" x14ac:dyDescent="0.2">
      <c r="HR68" s="12"/>
      <c r="HS68" s="6">
        <f>[1]основа!AM94</f>
        <v>42551</v>
      </c>
    </row>
    <row r="69" spans="226:227" x14ac:dyDescent="0.2">
      <c r="HR69" s="12"/>
      <c r="HS69" s="6">
        <f>[1]основа!AM95</f>
        <v>42551</v>
      </c>
    </row>
    <row r="70" spans="226:227" x14ac:dyDescent="0.2">
      <c r="HR70" s="12"/>
      <c r="HS70" s="6">
        <f>[1]основа!AM96</f>
        <v>42551</v>
      </c>
    </row>
    <row r="71" spans="226:227" x14ac:dyDescent="0.2">
      <c r="HR71" s="12"/>
      <c r="HS71" s="6">
        <f>[1]основа!AM97</f>
        <v>42551</v>
      </c>
    </row>
    <row r="72" spans="226:227" x14ac:dyDescent="0.2">
      <c r="HR72" s="12"/>
      <c r="HS72" s="6">
        <f>[1]основа!AM98</f>
        <v>42551</v>
      </c>
    </row>
    <row r="73" spans="226:227" x14ac:dyDescent="0.2">
      <c r="HR73" s="12"/>
      <c r="HS73" s="6">
        <f>[1]основа!AM99</f>
        <v>42551</v>
      </c>
    </row>
    <row r="74" spans="226:227" x14ac:dyDescent="0.2">
      <c r="HR74" s="12"/>
      <c r="HS74" s="6">
        <f>[1]основа!AM100</f>
        <v>42551</v>
      </c>
    </row>
    <row r="75" spans="226:227" x14ac:dyDescent="0.2">
      <c r="HR75" s="12"/>
      <c r="HS75" s="6">
        <f>[1]основа!AM101</f>
        <v>42551</v>
      </c>
    </row>
    <row r="76" spans="226:227" x14ac:dyDescent="0.2">
      <c r="HR76" s="12"/>
      <c r="HS76" s="6">
        <f>[1]основа!AM102</f>
        <v>42551</v>
      </c>
    </row>
    <row r="77" spans="226:227" x14ac:dyDescent="0.2">
      <c r="HR77" s="12"/>
      <c r="HS77" s="6">
        <f>[1]основа!AM103</f>
        <v>42551</v>
      </c>
    </row>
    <row r="78" spans="226:227" x14ac:dyDescent="0.2">
      <c r="HR78" s="12"/>
      <c r="HS78" s="6">
        <f>[1]основа!AM104</f>
        <v>42551</v>
      </c>
    </row>
    <row r="79" spans="226:227" x14ac:dyDescent="0.2">
      <c r="HR79" s="12"/>
      <c r="HS79" s="6">
        <f>[1]основа!AM105</f>
        <v>42551</v>
      </c>
    </row>
    <row r="80" spans="226:227" x14ac:dyDescent="0.2">
      <c r="HR80" s="12"/>
      <c r="HS80" s="6">
        <f>[1]основа!AM106</f>
        <v>42551</v>
      </c>
    </row>
    <row r="81" spans="226:227" x14ac:dyDescent="0.2">
      <c r="HR81" s="12"/>
      <c r="HS81" s="6">
        <f>[1]основа!AM107</f>
        <v>42551</v>
      </c>
    </row>
    <row r="82" spans="226:227" x14ac:dyDescent="0.2">
      <c r="HR82" s="12"/>
      <c r="HS82" s="6">
        <f>[1]основа!AM108</f>
        <v>42551</v>
      </c>
    </row>
    <row r="83" spans="226:227" x14ac:dyDescent="0.2">
      <c r="HR83" s="12"/>
      <c r="HS83" s="6">
        <f>[1]основа!AM109</f>
        <v>42551</v>
      </c>
    </row>
    <row r="84" spans="226:227" x14ac:dyDescent="0.2">
      <c r="HR84" s="12"/>
      <c r="HS84" s="6">
        <f>[1]основа!AM110</f>
        <v>42551</v>
      </c>
    </row>
    <row r="85" spans="226:227" x14ac:dyDescent="0.2">
      <c r="HR85" s="12"/>
      <c r="HS85" s="6">
        <f>[1]основа!AM111</f>
        <v>42551</v>
      </c>
    </row>
    <row r="86" spans="226:227" x14ac:dyDescent="0.2">
      <c r="HR86" s="12"/>
      <c r="HS86" s="6">
        <f>[1]основа!AM112</f>
        <v>42551</v>
      </c>
    </row>
    <row r="87" spans="226:227" x14ac:dyDescent="0.2">
      <c r="HR87" s="12"/>
      <c r="HS87" s="6">
        <f>[1]основа!AM113</f>
        <v>42551</v>
      </c>
    </row>
    <row r="88" spans="226:227" x14ac:dyDescent="0.2">
      <c r="HR88" s="12"/>
      <c r="HS88" s="6">
        <f>[1]основа!AM114</f>
        <v>42551</v>
      </c>
    </row>
    <row r="89" spans="226:227" x14ac:dyDescent="0.2">
      <c r="HR89" s="12"/>
      <c r="HS89" s="6">
        <f>[1]основа!AM115</f>
        <v>42551</v>
      </c>
    </row>
    <row r="90" spans="226:227" x14ac:dyDescent="0.2">
      <c r="HR90" s="12"/>
      <c r="HS90" s="6">
        <f>[1]основа!AM116</f>
        <v>42551</v>
      </c>
    </row>
    <row r="91" spans="226:227" x14ac:dyDescent="0.2">
      <c r="HR91" s="12"/>
      <c r="HS91" s="6">
        <f>[1]основа!AM117</f>
        <v>42551</v>
      </c>
    </row>
    <row r="92" spans="226:227" x14ac:dyDescent="0.2">
      <c r="HR92" s="12"/>
      <c r="HS92" s="6">
        <f>[1]основа!AM118</f>
        <v>42551</v>
      </c>
    </row>
    <row r="93" spans="226:227" x14ac:dyDescent="0.2">
      <c r="HR93" s="12"/>
      <c r="HS93" s="6">
        <f>[1]основа!AM119</f>
        <v>42551</v>
      </c>
    </row>
    <row r="94" spans="226:227" x14ac:dyDescent="0.2">
      <c r="HR94" s="12"/>
      <c r="HS94" s="6">
        <f>[1]основа!AM120</f>
        <v>42551</v>
      </c>
    </row>
    <row r="95" spans="226:227" x14ac:dyDescent="0.2">
      <c r="HR95" s="12"/>
      <c r="HS95" s="6">
        <f>[1]основа!AM121</f>
        <v>42551</v>
      </c>
    </row>
    <row r="96" spans="226:227" x14ac:dyDescent="0.2">
      <c r="HR96" s="12"/>
      <c r="HS96" s="6">
        <f>[1]основа!AM122</f>
        <v>42551</v>
      </c>
    </row>
    <row r="97" spans="226:227" x14ac:dyDescent="0.2">
      <c r="HR97" s="12"/>
      <c r="HS97" s="6">
        <f>[1]основа!AM123</f>
        <v>42551</v>
      </c>
    </row>
    <row r="98" spans="226:227" x14ac:dyDescent="0.2">
      <c r="HR98" s="12"/>
      <c r="HS98" s="6">
        <f>[1]основа!AM124</f>
        <v>42551</v>
      </c>
    </row>
    <row r="99" spans="226:227" x14ac:dyDescent="0.2">
      <c r="HR99" s="12"/>
      <c r="HS99" s="6">
        <f>[1]основа!AM125</f>
        <v>42551</v>
      </c>
    </row>
    <row r="100" spans="226:227" x14ac:dyDescent="0.2">
      <c r="HR100" s="12"/>
      <c r="HS100" s="6">
        <f>[1]основа!AM126</f>
        <v>42551</v>
      </c>
    </row>
    <row r="101" spans="226:227" x14ac:dyDescent="0.2">
      <c r="HR101" s="12"/>
      <c r="HS101" s="6">
        <f>[1]основа!AM127</f>
        <v>42551</v>
      </c>
    </row>
    <row r="102" spans="226:227" x14ac:dyDescent="0.2">
      <c r="HR102" s="12"/>
      <c r="HS102" s="6">
        <f>[1]основа!AM128</f>
        <v>42551</v>
      </c>
    </row>
    <row r="103" spans="226:227" x14ac:dyDescent="0.2">
      <c r="HR103" s="12"/>
      <c r="HS103" s="6">
        <f>[1]основа!AM129</f>
        <v>42551</v>
      </c>
    </row>
    <row r="104" spans="226:227" x14ac:dyDescent="0.2">
      <c r="HR104" s="12"/>
      <c r="HS104" s="6">
        <f>[1]основа!AM130</f>
        <v>42551</v>
      </c>
    </row>
    <row r="105" spans="226:227" x14ac:dyDescent="0.2">
      <c r="HR105" s="12"/>
      <c r="HS105" s="6">
        <f>[1]основа!AM131</f>
        <v>42551</v>
      </c>
    </row>
    <row r="106" spans="226:227" x14ac:dyDescent="0.2">
      <c r="HR106" s="12"/>
      <c r="HS106" s="6">
        <f>[1]основа!AM132</f>
        <v>42551</v>
      </c>
    </row>
    <row r="107" spans="226:227" x14ac:dyDescent="0.2">
      <c r="HR107" s="12"/>
      <c r="HS107" s="6">
        <f>[1]основа!AM133</f>
        <v>42551</v>
      </c>
    </row>
    <row r="108" spans="226:227" x14ac:dyDescent="0.2">
      <c r="HR108" s="12"/>
      <c r="HS108" s="6">
        <f>[1]основа!AM134</f>
        <v>42551</v>
      </c>
    </row>
    <row r="109" spans="226:227" x14ac:dyDescent="0.2">
      <c r="HR109" s="12"/>
      <c r="HS109" s="6">
        <f>[1]основа!AM135</f>
        <v>42551</v>
      </c>
    </row>
    <row r="110" spans="226:227" x14ac:dyDescent="0.2">
      <c r="HR110" s="12"/>
      <c r="HS110" s="6">
        <f>[1]основа!AM136</f>
        <v>42551</v>
      </c>
    </row>
    <row r="111" spans="226:227" x14ac:dyDescent="0.2">
      <c r="HR111" s="12"/>
      <c r="HS111" s="6">
        <f>[1]основа!AM137</f>
        <v>42551</v>
      </c>
    </row>
    <row r="112" spans="226:227" x14ac:dyDescent="0.2">
      <c r="HR112" s="12"/>
      <c r="HS112" s="6">
        <f>[1]основа!AM138</f>
        <v>42551</v>
      </c>
    </row>
    <row r="113" spans="226:227" x14ac:dyDescent="0.2">
      <c r="HR113" s="12"/>
      <c r="HS113" s="6">
        <f>[1]основа!AM139</f>
        <v>42551</v>
      </c>
    </row>
    <row r="114" spans="226:227" x14ac:dyDescent="0.2">
      <c r="HR114" s="12"/>
      <c r="HS114" s="6">
        <f>[1]основа!AM140</f>
        <v>42551</v>
      </c>
    </row>
    <row r="115" spans="226:227" x14ac:dyDescent="0.2">
      <c r="HR115" s="12"/>
      <c r="HS115" s="6">
        <f>[1]основа!AM141</f>
        <v>42551</v>
      </c>
    </row>
    <row r="116" spans="226:227" x14ac:dyDescent="0.2">
      <c r="HR116" s="12"/>
      <c r="HS116" s="6">
        <f>[1]основа!AM142</f>
        <v>42551</v>
      </c>
    </row>
    <row r="117" spans="226:227" x14ac:dyDescent="0.2">
      <c r="HR117" s="12"/>
      <c r="HS117" s="6">
        <f>[1]основа!AM143</f>
        <v>42551</v>
      </c>
    </row>
    <row r="118" spans="226:227" x14ac:dyDescent="0.2">
      <c r="HR118" s="12"/>
      <c r="HS118" s="6">
        <f>[1]основа!AM144</f>
        <v>42551</v>
      </c>
    </row>
    <row r="119" spans="226:227" x14ac:dyDescent="0.2">
      <c r="HR119" s="12"/>
      <c r="HS119" s="6">
        <f>[1]основа!AM145</f>
        <v>42551</v>
      </c>
    </row>
    <row r="120" spans="226:227" x14ac:dyDescent="0.2">
      <c r="HR120" s="12"/>
      <c r="HS120" s="6">
        <f>[1]основа!AM146</f>
        <v>42551</v>
      </c>
    </row>
    <row r="121" spans="226:227" x14ac:dyDescent="0.2">
      <c r="HR121" s="12"/>
      <c r="HS121" s="6">
        <f>[1]основа!AM147</f>
        <v>42551</v>
      </c>
    </row>
    <row r="122" spans="226:227" x14ac:dyDescent="0.2">
      <c r="HR122" s="12"/>
      <c r="HS122" s="6">
        <f>[1]основа!AM148</f>
        <v>42551</v>
      </c>
    </row>
    <row r="123" spans="226:227" x14ac:dyDescent="0.2">
      <c r="HR123" s="12"/>
      <c r="HS123" s="6">
        <f>[1]основа!AM149</f>
        <v>42551</v>
      </c>
    </row>
    <row r="124" spans="226:227" x14ac:dyDescent="0.2">
      <c r="HR124" s="12"/>
      <c r="HS124" s="6">
        <f>[1]основа!AM150</f>
        <v>42551</v>
      </c>
    </row>
    <row r="125" spans="226:227" x14ac:dyDescent="0.2">
      <c r="HR125" s="12"/>
      <c r="HS125" s="6">
        <f>[1]основа!AM151</f>
        <v>42551</v>
      </c>
    </row>
    <row r="126" spans="226:227" x14ac:dyDescent="0.2">
      <c r="HR126" s="12"/>
      <c r="HS126" s="6">
        <f>[1]основа!AM152</f>
        <v>42551</v>
      </c>
    </row>
    <row r="127" spans="226:227" x14ac:dyDescent="0.2">
      <c r="HR127" s="12"/>
      <c r="HS127" s="6">
        <f>[1]основа!AM153</f>
        <v>42551</v>
      </c>
    </row>
    <row r="128" spans="226:227" x14ac:dyDescent="0.2">
      <c r="HR128" s="12"/>
      <c r="HS128" s="6">
        <f>[1]основа!AM154</f>
        <v>42551</v>
      </c>
    </row>
    <row r="129" spans="226:227" x14ac:dyDescent="0.2">
      <c r="HR129" s="12"/>
      <c r="HS129" s="6">
        <f>[1]основа!AM155</f>
        <v>42551</v>
      </c>
    </row>
    <row r="130" spans="226:227" x14ac:dyDescent="0.2">
      <c r="HR130" s="12"/>
      <c r="HS130" s="6">
        <f>[1]основа!AM156</f>
        <v>42551</v>
      </c>
    </row>
    <row r="131" spans="226:227" x14ac:dyDescent="0.2">
      <c r="HR131" s="12"/>
      <c r="HS131" s="6">
        <f>[1]основа!AM157</f>
        <v>42551</v>
      </c>
    </row>
    <row r="132" spans="226:227" x14ac:dyDescent="0.2">
      <c r="HR132" s="12"/>
      <c r="HS132" s="6">
        <f>[1]основа!AM158</f>
        <v>42551</v>
      </c>
    </row>
    <row r="133" spans="226:227" x14ac:dyDescent="0.2">
      <c r="HR133" s="12"/>
      <c r="HS133" s="6">
        <f>[1]основа!AM159</f>
        <v>42551</v>
      </c>
    </row>
    <row r="134" spans="226:227" x14ac:dyDescent="0.2">
      <c r="HR134" s="12"/>
      <c r="HS134" s="6">
        <f>[1]основа!AM160</f>
        <v>42551</v>
      </c>
    </row>
    <row r="135" spans="226:227" x14ac:dyDescent="0.2">
      <c r="HR135" s="12"/>
      <c r="HS135" s="6">
        <f>[1]основа!AM161</f>
        <v>42551</v>
      </c>
    </row>
    <row r="136" spans="226:227" x14ac:dyDescent="0.2">
      <c r="HR136" s="12"/>
      <c r="HS136" s="6">
        <f>[1]основа!AM162</f>
        <v>42551</v>
      </c>
    </row>
    <row r="137" spans="226:227" x14ac:dyDescent="0.2">
      <c r="HR137" s="12"/>
      <c r="HS137" s="6">
        <f>[1]основа!AM163</f>
        <v>42551</v>
      </c>
    </row>
    <row r="138" spans="226:227" x14ac:dyDescent="0.2">
      <c r="HR138" s="12"/>
      <c r="HS138" s="6">
        <f>[1]основа!AM164</f>
        <v>42551</v>
      </c>
    </row>
    <row r="139" spans="226:227" x14ac:dyDescent="0.2">
      <c r="HR139" s="12"/>
      <c r="HS139" s="6">
        <f>[1]основа!AM165</f>
        <v>42551</v>
      </c>
    </row>
    <row r="140" spans="226:227" x14ac:dyDescent="0.2">
      <c r="HR140" s="12"/>
      <c r="HS140" s="6">
        <f>[1]основа!AM166</f>
        <v>42551</v>
      </c>
    </row>
    <row r="141" spans="226:227" x14ac:dyDescent="0.2">
      <c r="HR141" s="12"/>
      <c r="HS141" s="6">
        <f>[1]основа!AM167</f>
        <v>42551</v>
      </c>
    </row>
    <row r="142" spans="226:227" x14ac:dyDescent="0.2">
      <c r="HR142" s="12"/>
      <c r="HS142" s="6">
        <f>[1]основа!AM168</f>
        <v>42551</v>
      </c>
    </row>
    <row r="143" spans="226:227" x14ac:dyDescent="0.2">
      <c r="HR143" s="12"/>
      <c r="HS143" s="6">
        <f>[1]основа!AM169</f>
        <v>42551</v>
      </c>
    </row>
    <row r="144" spans="226:227" x14ac:dyDescent="0.2">
      <c r="HR144" s="12"/>
      <c r="HS144" s="6">
        <f>[1]основа!AM170</f>
        <v>42551</v>
      </c>
    </row>
    <row r="145" spans="226:227" x14ac:dyDescent="0.2">
      <c r="HR145" s="12"/>
      <c r="HS145" s="6">
        <f>[1]основа!AM171</f>
        <v>42551</v>
      </c>
    </row>
    <row r="146" spans="226:227" x14ac:dyDescent="0.2">
      <c r="HR146" s="12"/>
      <c r="HS146" s="6">
        <f>[1]основа!AM172</f>
        <v>42551</v>
      </c>
    </row>
    <row r="147" spans="226:227" x14ac:dyDescent="0.2">
      <c r="HR147" s="12"/>
      <c r="HS147" s="6">
        <f>[1]основа!AM173</f>
        <v>42551</v>
      </c>
    </row>
    <row r="148" spans="226:227" x14ac:dyDescent="0.2">
      <c r="HR148" s="12"/>
      <c r="HS148" s="6">
        <f>[1]основа!AM174</f>
        <v>42551</v>
      </c>
    </row>
    <row r="149" spans="226:227" x14ac:dyDescent="0.2">
      <c r="HR149" s="12"/>
      <c r="HS149" s="6">
        <f>[1]основа!AM175</f>
        <v>42551</v>
      </c>
    </row>
    <row r="150" spans="226:227" x14ac:dyDescent="0.2">
      <c r="HR150" s="12"/>
      <c r="HS150" s="6">
        <f>[1]основа!AM176</f>
        <v>42551</v>
      </c>
    </row>
    <row r="151" spans="226:227" x14ac:dyDescent="0.2">
      <c r="HR151" s="12"/>
      <c r="HS151" s="6">
        <f>[1]основа!AM177</f>
        <v>42551</v>
      </c>
    </row>
    <row r="152" spans="226:227" x14ac:dyDescent="0.2">
      <c r="HR152" s="12"/>
      <c r="HS152" s="6">
        <f>[1]основа!AM178</f>
        <v>42551</v>
      </c>
    </row>
    <row r="153" spans="226:227" x14ac:dyDescent="0.2">
      <c r="HR153" s="12"/>
      <c r="HS153" s="6">
        <f>[1]основа!AM179</f>
        <v>42551</v>
      </c>
    </row>
    <row r="154" spans="226:227" x14ac:dyDescent="0.2">
      <c r="HR154" s="12"/>
      <c r="HS154" s="6">
        <f>[1]основа!AM180</f>
        <v>42551</v>
      </c>
    </row>
    <row r="155" spans="226:227" x14ac:dyDescent="0.2">
      <c r="HR155" s="12"/>
      <c r="HS155" s="6">
        <f>[1]основа!AM181</f>
        <v>42551</v>
      </c>
    </row>
    <row r="156" spans="226:227" x14ac:dyDescent="0.2">
      <c r="HR156" s="12"/>
      <c r="HS156" s="6">
        <f>[1]основа!AM182</f>
        <v>42551</v>
      </c>
    </row>
    <row r="157" spans="226:227" x14ac:dyDescent="0.2">
      <c r="HR157" s="12"/>
      <c r="HS157" s="6">
        <f>[1]основа!AM183</f>
        <v>42551</v>
      </c>
    </row>
    <row r="158" spans="226:227" x14ac:dyDescent="0.2">
      <c r="HR158" s="12"/>
      <c r="HS158" s="6">
        <f>[1]основа!AM184</f>
        <v>42551</v>
      </c>
    </row>
    <row r="159" spans="226:227" x14ac:dyDescent="0.2">
      <c r="HR159" s="12"/>
      <c r="HS159" s="6">
        <f>[1]основа!AM185</f>
        <v>42551</v>
      </c>
    </row>
    <row r="160" spans="226:227" x14ac:dyDescent="0.2">
      <c r="HR160" s="12"/>
      <c r="HS160" s="6">
        <f>[1]основа!AM186</f>
        <v>42551</v>
      </c>
    </row>
    <row r="161" spans="226:227" x14ac:dyDescent="0.2">
      <c r="HR161" s="12"/>
      <c r="HS161" s="6">
        <f>[1]основа!AM187</f>
        <v>42551</v>
      </c>
    </row>
    <row r="162" spans="226:227" x14ac:dyDescent="0.2">
      <c r="HR162" s="12"/>
      <c r="HS162" s="6">
        <f>[1]основа!AM188</f>
        <v>42551</v>
      </c>
    </row>
    <row r="163" spans="226:227" x14ac:dyDescent="0.2">
      <c r="HR163" s="12"/>
      <c r="HS163" s="6">
        <f>[1]основа!AM189</f>
        <v>42551</v>
      </c>
    </row>
    <row r="164" spans="226:227" x14ac:dyDescent="0.2">
      <c r="HR164" s="12"/>
      <c r="HS164" s="6">
        <f>[1]основа!AM190</f>
        <v>42551</v>
      </c>
    </row>
    <row r="165" spans="226:227" x14ac:dyDescent="0.2">
      <c r="HR165" s="12"/>
      <c r="HS165" s="6">
        <f>[1]основа!AM191</f>
        <v>42551</v>
      </c>
    </row>
    <row r="166" spans="226:227" x14ac:dyDescent="0.2">
      <c r="HR166" s="12"/>
      <c r="HS166" s="6">
        <f>[1]основа!AM192</f>
        <v>42551</v>
      </c>
    </row>
    <row r="167" spans="226:227" x14ac:dyDescent="0.2">
      <c r="HR167" s="12"/>
      <c r="HS167" s="6">
        <f>[1]основа!AM193</f>
        <v>42551</v>
      </c>
    </row>
    <row r="168" spans="226:227" x14ac:dyDescent="0.2">
      <c r="HR168" s="12"/>
      <c r="HS168" s="6">
        <f>[1]основа!AM194</f>
        <v>42551</v>
      </c>
    </row>
    <row r="169" spans="226:227" x14ac:dyDescent="0.2">
      <c r="HR169" s="12"/>
      <c r="HS169" s="6">
        <f>[1]основа!AM195</f>
        <v>42551</v>
      </c>
    </row>
    <row r="170" spans="226:227" x14ac:dyDescent="0.2">
      <c r="HR170" s="12"/>
      <c r="HS170" s="6">
        <f>[1]основа!AM196</f>
        <v>42551</v>
      </c>
    </row>
    <row r="171" spans="226:227" x14ac:dyDescent="0.2">
      <c r="HR171" s="12"/>
      <c r="HS171" s="6">
        <f>[1]основа!AM197</f>
        <v>42551</v>
      </c>
    </row>
    <row r="172" spans="226:227" x14ac:dyDescent="0.2">
      <c r="HR172" s="12"/>
      <c r="HS172" s="6">
        <f>[1]основа!AM198</f>
        <v>42551</v>
      </c>
    </row>
    <row r="173" spans="226:227" x14ac:dyDescent="0.2">
      <c r="HR173" s="12"/>
      <c r="HS173" s="6">
        <f>[1]основа!AM199</f>
        <v>42551</v>
      </c>
    </row>
    <row r="174" spans="226:227" x14ac:dyDescent="0.2">
      <c r="HR174" s="12"/>
      <c r="HS174" s="6">
        <f>[1]основа!AM200</f>
        <v>42551</v>
      </c>
    </row>
    <row r="175" spans="226:227" x14ac:dyDescent="0.2">
      <c r="HR175" s="12"/>
      <c r="HS175" s="6">
        <f>[1]основа!AM201</f>
        <v>42551</v>
      </c>
    </row>
    <row r="176" spans="226:227" x14ac:dyDescent="0.2">
      <c r="HR176" s="12"/>
      <c r="HS176" s="6">
        <f>[1]основа!AM202</f>
        <v>42551</v>
      </c>
    </row>
    <row r="177" spans="226:227" x14ac:dyDescent="0.2">
      <c r="HR177" s="12"/>
      <c r="HS177" s="6">
        <f>[1]основа!AM203</f>
        <v>42551</v>
      </c>
    </row>
    <row r="178" spans="226:227" x14ac:dyDescent="0.2">
      <c r="HR178" s="12"/>
      <c r="HS178" s="6">
        <f>[1]основа!AM204</f>
        <v>42551</v>
      </c>
    </row>
    <row r="179" spans="226:227" x14ac:dyDescent="0.2">
      <c r="HR179" s="12"/>
      <c r="HS179" s="6">
        <f>[1]основа!AM205</f>
        <v>42551</v>
      </c>
    </row>
    <row r="180" spans="226:227" x14ac:dyDescent="0.2">
      <c r="HR180" s="12"/>
      <c r="HS180" s="6">
        <f>[1]основа!AM206</f>
        <v>42551</v>
      </c>
    </row>
    <row r="181" spans="226:227" x14ac:dyDescent="0.2">
      <c r="HR181" s="12"/>
      <c r="HS181" s="6">
        <f>[1]основа!AM207</f>
        <v>42551</v>
      </c>
    </row>
    <row r="182" spans="226:227" x14ac:dyDescent="0.2">
      <c r="HR182" s="12"/>
      <c r="HS182" s="6">
        <f>[1]основа!AM208</f>
        <v>42551</v>
      </c>
    </row>
    <row r="183" spans="226:227" x14ac:dyDescent="0.2">
      <c r="HR183" s="12"/>
      <c r="HS183" s="6">
        <f>[1]основа!AM209</f>
        <v>42551</v>
      </c>
    </row>
    <row r="184" spans="226:227" x14ac:dyDescent="0.2">
      <c r="HR184" s="12"/>
      <c r="HS184" s="6">
        <f>[1]основа!AM210</f>
        <v>42551</v>
      </c>
    </row>
    <row r="185" spans="226:227" x14ac:dyDescent="0.2">
      <c r="HR185" s="12"/>
      <c r="HS185" s="6">
        <f>[1]основа!AM211</f>
        <v>42551</v>
      </c>
    </row>
    <row r="186" spans="226:227" x14ac:dyDescent="0.2">
      <c r="HR186" s="12"/>
      <c r="HS186" s="6">
        <f>[1]основа!AM212</f>
        <v>42551</v>
      </c>
    </row>
    <row r="187" spans="226:227" x14ac:dyDescent="0.2">
      <c r="HR187" s="12"/>
      <c r="HS187" s="6">
        <f>[1]основа!AM213</f>
        <v>42551</v>
      </c>
    </row>
    <row r="188" spans="226:227" x14ac:dyDescent="0.2">
      <c r="HR188" s="12"/>
      <c r="HS188" s="6">
        <f>[1]основа!AM214</f>
        <v>42551</v>
      </c>
    </row>
    <row r="189" spans="226:227" x14ac:dyDescent="0.2">
      <c r="HR189" s="12"/>
      <c r="HS189" s="6">
        <f>[1]основа!AM215</f>
        <v>42551</v>
      </c>
    </row>
    <row r="190" spans="226:227" x14ac:dyDescent="0.2">
      <c r="HR190" s="12"/>
      <c r="HS190" s="6">
        <f>[1]основа!AM216</f>
        <v>42551</v>
      </c>
    </row>
    <row r="191" spans="226:227" x14ac:dyDescent="0.2">
      <c r="HR191" s="12"/>
      <c r="HS191" s="6">
        <f>[1]основа!AM217</f>
        <v>42551</v>
      </c>
    </row>
    <row r="192" spans="226:227" x14ac:dyDescent="0.2">
      <c r="HR192" s="12"/>
      <c r="HS192" s="6">
        <f>[1]основа!AM218</f>
        <v>42551</v>
      </c>
    </row>
    <row r="193" spans="226:227" x14ac:dyDescent="0.2">
      <c r="HR193" s="12"/>
      <c r="HS193" s="6">
        <f>[1]основа!AM219</f>
        <v>42551</v>
      </c>
    </row>
    <row r="194" spans="226:227" x14ac:dyDescent="0.2">
      <c r="HR194" s="12"/>
      <c r="HS194" s="6">
        <f>[1]основа!AM220</f>
        <v>42551</v>
      </c>
    </row>
    <row r="195" spans="226:227" x14ac:dyDescent="0.2">
      <c r="HR195" s="12"/>
      <c r="HS195" s="6">
        <f>[1]основа!AM221</f>
        <v>42551</v>
      </c>
    </row>
    <row r="196" spans="226:227" x14ac:dyDescent="0.2">
      <c r="HR196" s="12"/>
      <c r="HS196" s="6">
        <f>[1]основа!AM222</f>
        <v>42551</v>
      </c>
    </row>
    <row r="197" spans="226:227" x14ac:dyDescent="0.2">
      <c r="HR197" s="12"/>
      <c r="HS197" s="6">
        <f>[1]основа!AM223</f>
        <v>42551</v>
      </c>
    </row>
    <row r="198" spans="226:227" x14ac:dyDescent="0.2">
      <c r="HR198" s="12"/>
      <c r="HS198" s="6">
        <f>[1]основа!AM224</f>
        <v>42551</v>
      </c>
    </row>
    <row r="199" spans="226:227" x14ac:dyDescent="0.2">
      <c r="HR199" s="12"/>
      <c r="HS199" s="6">
        <f>[1]основа!AM225</f>
        <v>42551</v>
      </c>
    </row>
    <row r="200" spans="226:227" x14ac:dyDescent="0.2">
      <c r="HR200" s="12"/>
      <c r="HS200" s="6">
        <f>[1]основа!AM226</f>
        <v>42551</v>
      </c>
    </row>
    <row r="201" spans="226:227" x14ac:dyDescent="0.2">
      <c r="HR201" s="12"/>
      <c r="HS201" s="6">
        <f>[1]основа!AM227</f>
        <v>42551</v>
      </c>
    </row>
    <row r="202" spans="226:227" x14ac:dyDescent="0.2">
      <c r="HR202" s="12"/>
      <c r="HS202" s="6">
        <f>[1]основа!AM228</f>
        <v>42551</v>
      </c>
    </row>
    <row r="203" spans="226:227" x14ac:dyDescent="0.2">
      <c r="HR203" s="12"/>
      <c r="HS203" s="6">
        <f>[1]основа!AM229</f>
        <v>42551</v>
      </c>
    </row>
    <row r="204" spans="226:227" x14ac:dyDescent="0.2">
      <c r="HR204" s="12"/>
      <c r="HS204" s="6">
        <f>[1]основа!AM230</f>
        <v>42551</v>
      </c>
    </row>
    <row r="205" spans="226:227" x14ac:dyDescent="0.2">
      <c r="HR205" s="12"/>
      <c r="HS205" s="6">
        <f>[1]основа!AM231</f>
        <v>42551</v>
      </c>
    </row>
    <row r="206" spans="226:227" x14ac:dyDescent="0.2">
      <c r="HR206" s="12"/>
      <c r="HS206" s="6">
        <f>[1]основа!AM232</f>
        <v>42551</v>
      </c>
    </row>
    <row r="207" spans="226:227" x14ac:dyDescent="0.2">
      <c r="HR207" s="12"/>
      <c r="HS207" s="6">
        <f>[1]основа!AM233</f>
        <v>42551</v>
      </c>
    </row>
    <row r="208" spans="226:227" x14ac:dyDescent="0.2">
      <c r="HR208" s="12"/>
      <c r="HS208" s="6">
        <f>[1]основа!AM234</f>
        <v>42551</v>
      </c>
    </row>
    <row r="209" spans="226:227" x14ac:dyDescent="0.2">
      <c r="HR209" s="12"/>
      <c r="HS209" s="6">
        <f>[1]основа!AM235</f>
        <v>42551</v>
      </c>
    </row>
    <row r="210" spans="226:227" x14ac:dyDescent="0.2">
      <c r="HR210" s="12"/>
      <c r="HS210" s="6">
        <f>[1]основа!AM236</f>
        <v>42551</v>
      </c>
    </row>
    <row r="211" spans="226:227" x14ac:dyDescent="0.2">
      <c r="HR211" s="12"/>
      <c r="HS211" s="6">
        <f>[1]основа!AM237</f>
        <v>42551</v>
      </c>
    </row>
    <row r="212" spans="226:227" x14ac:dyDescent="0.2">
      <c r="HR212" s="12"/>
      <c r="HS212" s="6">
        <f>[1]основа!AM238</f>
        <v>42551</v>
      </c>
    </row>
    <row r="213" spans="226:227" x14ac:dyDescent="0.2">
      <c r="HR213" s="12"/>
      <c r="HS213" s="6">
        <f>[1]основа!AM239</f>
        <v>42551</v>
      </c>
    </row>
    <row r="214" spans="226:227" x14ac:dyDescent="0.2">
      <c r="HR214" s="12"/>
      <c r="HS214" s="6">
        <f>[1]основа!AM240</f>
        <v>42551</v>
      </c>
    </row>
    <row r="215" spans="226:227" x14ac:dyDescent="0.2">
      <c r="HR215" s="12"/>
      <c r="HS215" s="6">
        <f>[1]основа!AM241</f>
        <v>42551</v>
      </c>
    </row>
    <row r="216" spans="226:227" x14ac:dyDescent="0.2">
      <c r="HR216" s="12"/>
      <c r="HS216" s="6">
        <f>[1]основа!AM242</f>
        <v>42551</v>
      </c>
    </row>
    <row r="217" spans="226:227" x14ac:dyDescent="0.2">
      <c r="HR217" s="12"/>
      <c r="HS217" s="6">
        <f>[1]основа!AM243</f>
        <v>42551</v>
      </c>
    </row>
    <row r="218" spans="226:227" x14ac:dyDescent="0.2">
      <c r="HR218" s="12"/>
      <c r="HS218" s="6">
        <f>[1]основа!AM244</f>
        <v>42551</v>
      </c>
    </row>
    <row r="219" spans="226:227" x14ac:dyDescent="0.2">
      <c r="HR219" s="12"/>
      <c r="HS219" s="6">
        <f>[1]основа!AM245</f>
        <v>42551</v>
      </c>
    </row>
    <row r="220" spans="226:227" x14ac:dyDescent="0.2">
      <c r="HR220" s="12"/>
      <c r="HS220" s="6">
        <f>[1]основа!AM246</f>
        <v>42551</v>
      </c>
    </row>
    <row r="221" spans="226:227" x14ac:dyDescent="0.2">
      <c r="HR221" s="12"/>
      <c r="HS221" s="6">
        <f>[1]основа!AM247</f>
        <v>42551</v>
      </c>
    </row>
    <row r="222" spans="226:227" x14ac:dyDescent="0.2">
      <c r="HR222" s="12"/>
      <c r="HS222" s="6">
        <f>[1]основа!AM248</f>
        <v>42551</v>
      </c>
    </row>
    <row r="223" spans="226:227" x14ac:dyDescent="0.2">
      <c r="HR223" s="12"/>
      <c r="HS223" s="6">
        <f>[1]основа!AM249</f>
        <v>42551</v>
      </c>
    </row>
    <row r="224" spans="226:227" x14ac:dyDescent="0.2">
      <c r="HR224" s="12"/>
      <c r="HS224" s="6">
        <f>[1]основа!AM250</f>
        <v>42551</v>
      </c>
    </row>
    <row r="225" spans="226:227" x14ac:dyDescent="0.2">
      <c r="HR225" s="12"/>
      <c r="HS225" s="6">
        <f>[1]основа!AM251</f>
        <v>42551</v>
      </c>
    </row>
    <row r="226" spans="226:227" x14ac:dyDescent="0.2">
      <c r="HR226" s="12"/>
      <c r="HS226" s="6">
        <f>[1]основа!AM252</f>
        <v>42551</v>
      </c>
    </row>
    <row r="227" spans="226:227" x14ac:dyDescent="0.2">
      <c r="HR227" s="12"/>
      <c r="HS227" s="6">
        <f>[1]основа!AM253</f>
        <v>42551</v>
      </c>
    </row>
    <row r="228" spans="226:227" x14ac:dyDescent="0.2">
      <c r="HR228" s="12"/>
      <c r="HS228" s="6">
        <f>[1]основа!AM254</f>
        <v>42551</v>
      </c>
    </row>
    <row r="229" spans="226:227" x14ac:dyDescent="0.2">
      <c r="HR229" s="12"/>
      <c r="HS229" s="6">
        <f>[1]основа!AM255</f>
        <v>42551</v>
      </c>
    </row>
    <row r="230" spans="226:227" x14ac:dyDescent="0.2">
      <c r="HR230" s="12"/>
      <c r="HS230" s="6">
        <f>[1]основа!AM256</f>
        <v>42551</v>
      </c>
    </row>
    <row r="231" spans="226:227" x14ac:dyDescent="0.2">
      <c r="HR231" s="12"/>
      <c r="HS231" s="6">
        <f>[1]основа!AM257</f>
        <v>42551</v>
      </c>
    </row>
    <row r="232" spans="226:227" x14ac:dyDescent="0.2">
      <c r="HR232" s="12"/>
      <c r="HS232" s="6">
        <f>[1]основа!AM258</f>
        <v>42551</v>
      </c>
    </row>
    <row r="233" spans="226:227" x14ac:dyDescent="0.2">
      <c r="HR233" s="12"/>
      <c r="HS233" s="6">
        <f>[1]основа!AM259</f>
        <v>42551</v>
      </c>
    </row>
    <row r="234" spans="226:227" x14ac:dyDescent="0.2">
      <c r="HR234" s="12"/>
      <c r="HS234" s="6">
        <f>[1]основа!AM260</f>
        <v>42551</v>
      </c>
    </row>
    <row r="235" spans="226:227" x14ac:dyDescent="0.2">
      <c r="HR235" s="12"/>
      <c r="HS235" s="6">
        <f>[1]основа!AM261</f>
        <v>42551</v>
      </c>
    </row>
    <row r="236" spans="226:227" x14ac:dyDescent="0.2">
      <c r="HR236" s="12"/>
      <c r="HS236" s="6">
        <f>[1]основа!AM262</f>
        <v>42551</v>
      </c>
    </row>
    <row r="237" spans="226:227" x14ac:dyDescent="0.2">
      <c r="HR237" s="12"/>
      <c r="HS237" s="6">
        <f>[1]основа!AM263</f>
        <v>42551</v>
      </c>
    </row>
    <row r="238" spans="226:227" x14ac:dyDescent="0.2">
      <c r="HR238" s="12"/>
      <c r="HS238" s="6">
        <f>[1]основа!AM264</f>
        <v>42551</v>
      </c>
    </row>
    <row r="239" spans="226:227" x14ac:dyDescent="0.2">
      <c r="HR239" s="12"/>
      <c r="HS239" s="6">
        <f>[1]основа!AM265</f>
        <v>42551</v>
      </c>
    </row>
    <row r="240" spans="226:227" x14ac:dyDescent="0.2">
      <c r="HR240" s="12"/>
      <c r="HS240" s="6">
        <f>[1]основа!AM266</f>
        <v>42551</v>
      </c>
    </row>
    <row r="241" spans="226:227" x14ac:dyDescent="0.2">
      <c r="HR241" s="12"/>
      <c r="HS241" s="6">
        <f>[1]основа!AM267</f>
        <v>42551</v>
      </c>
    </row>
    <row r="242" spans="226:227" x14ac:dyDescent="0.2">
      <c r="HR242" s="12"/>
      <c r="HS242" s="6">
        <f>[1]основа!AM268</f>
        <v>42551</v>
      </c>
    </row>
    <row r="243" spans="226:227" x14ac:dyDescent="0.2">
      <c r="HR243" s="12"/>
      <c r="HS243" s="6">
        <f>[1]основа!AM269</f>
        <v>42551</v>
      </c>
    </row>
    <row r="244" spans="226:227" x14ac:dyDescent="0.2">
      <c r="HR244" s="12"/>
      <c r="HS244" s="6">
        <f>[1]основа!AM270</f>
        <v>42551</v>
      </c>
    </row>
    <row r="245" spans="226:227" x14ac:dyDescent="0.2">
      <c r="HR245" s="12"/>
      <c r="HS245" s="6">
        <f>[1]основа!AM271</f>
        <v>42551</v>
      </c>
    </row>
    <row r="246" spans="226:227" x14ac:dyDescent="0.2">
      <c r="HR246" s="12"/>
      <c r="HS246" s="6">
        <f>[1]основа!AM272</f>
        <v>42551</v>
      </c>
    </row>
    <row r="247" spans="226:227" x14ac:dyDescent="0.2">
      <c r="HR247" s="12"/>
      <c r="HS247" s="6">
        <f>[1]основа!AM273</f>
        <v>42551</v>
      </c>
    </row>
    <row r="248" spans="226:227" x14ac:dyDescent="0.2">
      <c r="HR248" s="12"/>
      <c r="HS248" s="6">
        <f>[1]основа!AM274</f>
        <v>42551</v>
      </c>
    </row>
    <row r="249" spans="226:227" x14ac:dyDescent="0.2">
      <c r="HR249" s="12"/>
      <c r="HS249" s="6">
        <f>[1]основа!AM275</f>
        <v>42551</v>
      </c>
    </row>
    <row r="250" spans="226:227" x14ac:dyDescent="0.2">
      <c r="HR250" s="12"/>
      <c r="HS250" s="6">
        <f>[1]основа!AM276</f>
        <v>42551</v>
      </c>
    </row>
    <row r="251" spans="226:227" x14ac:dyDescent="0.2">
      <c r="HR251" s="12"/>
      <c r="HS251" s="6">
        <f>[1]основа!AM277</f>
        <v>42551</v>
      </c>
    </row>
    <row r="252" spans="226:227" x14ac:dyDescent="0.2">
      <c r="HR252" s="12"/>
      <c r="HS252" s="6">
        <f>[1]основа!AM278</f>
        <v>42551</v>
      </c>
    </row>
    <row r="253" spans="226:227" x14ac:dyDescent="0.2">
      <c r="HR253" s="12"/>
      <c r="HS253" s="6">
        <f>[1]основа!AM279</f>
        <v>42551</v>
      </c>
    </row>
    <row r="254" spans="226:227" x14ac:dyDescent="0.2">
      <c r="HR254" s="12"/>
      <c r="HS254" s="6">
        <f>[1]основа!AM280</f>
        <v>42551</v>
      </c>
    </row>
    <row r="255" spans="226:227" x14ac:dyDescent="0.2">
      <c r="HR255" s="12"/>
      <c r="HS255" s="6">
        <f>[1]основа!AM281</f>
        <v>42551</v>
      </c>
    </row>
    <row r="256" spans="226:227" x14ac:dyDescent="0.2">
      <c r="HR256" s="12"/>
      <c r="HS256" s="6">
        <f>[1]основа!AM282</f>
        <v>42551</v>
      </c>
    </row>
    <row r="257" spans="226:227" x14ac:dyDescent="0.2">
      <c r="HR257" s="12"/>
      <c r="HS257" s="6">
        <f>[1]основа!AM283</f>
        <v>42551</v>
      </c>
    </row>
    <row r="258" spans="226:227" x14ac:dyDescent="0.2">
      <c r="HR258" s="12"/>
      <c r="HS258" s="6">
        <f>[1]основа!AM284</f>
        <v>42551</v>
      </c>
    </row>
    <row r="259" spans="226:227" x14ac:dyDescent="0.2">
      <c r="HR259" s="12"/>
      <c r="HS259" s="6">
        <f>[1]основа!AM285</f>
        <v>42551</v>
      </c>
    </row>
    <row r="260" spans="226:227" x14ac:dyDescent="0.2">
      <c r="HR260" s="12"/>
      <c r="HS260" s="6">
        <f>[1]основа!AM286</f>
        <v>42551</v>
      </c>
    </row>
    <row r="261" spans="226:227" x14ac:dyDescent="0.2">
      <c r="HR261" s="12"/>
      <c r="HS261" s="6">
        <f>[1]основа!AM287</f>
        <v>42551</v>
      </c>
    </row>
    <row r="262" spans="226:227" x14ac:dyDescent="0.2">
      <c r="HR262" s="12"/>
      <c r="HS262" s="6">
        <f>[1]основа!AM288</f>
        <v>42551</v>
      </c>
    </row>
    <row r="263" spans="226:227" x14ac:dyDescent="0.2">
      <c r="HR263" s="12"/>
      <c r="HS263" s="6">
        <f>[1]основа!AM289</f>
        <v>42551</v>
      </c>
    </row>
    <row r="264" spans="226:227" x14ac:dyDescent="0.2">
      <c r="HR264" s="12"/>
      <c r="HS264" s="6">
        <f>[1]основа!AM290</f>
        <v>42551</v>
      </c>
    </row>
    <row r="265" spans="226:227" x14ac:dyDescent="0.2">
      <c r="HR265" s="12"/>
      <c r="HS265" s="6">
        <f>[1]основа!AM291</f>
        <v>42551</v>
      </c>
    </row>
    <row r="266" spans="226:227" x14ac:dyDescent="0.2">
      <c r="HR266" s="12"/>
      <c r="HS266" s="6">
        <f>[1]основа!AM292</f>
        <v>42551</v>
      </c>
    </row>
    <row r="267" spans="226:227" x14ac:dyDescent="0.2">
      <c r="HR267" s="12"/>
      <c r="HS267" s="6">
        <f>[1]основа!AM293</f>
        <v>42551</v>
      </c>
    </row>
    <row r="268" spans="226:227" x14ac:dyDescent="0.2">
      <c r="HR268" s="12"/>
      <c r="HS268" s="6">
        <f>[1]основа!AM294</f>
        <v>42551</v>
      </c>
    </row>
    <row r="269" spans="226:227" x14ac:dyDescent="0.2">
      <c r="HR269" s="12"/>
      <c r="HS269" s="6">
        <f>[1]основа!AM295</f>
        <v>42551</v>
      </c>
    </row>
    <row r="270" spans="226:227" x14ac:dyDescent="0.2">
      <c r="HR270" s="12"/>
      <c r="HS270" s="6">
        <f>[1]основа!AM296</f>
        <v>42551</v>
      </c>
    </row>
    <row r="271" spans="226:227" x14ac:dyDescent="0.2">
      <c r="HR271" s="12"/>
      <c r="HS271" s="6">
        <f>[1]основа!AM297</f>
        <v>42551</v>
      </c>
    </row>
    <row r="272" spans="226:227" x14ac:dyDescent="0.2">
      <c r="HR272" s="12"/>
      <c r="HS272" s="6">
        <f>[1]основа!AM298</f>
        <v>42551</v>
      </c>
    </row>
    <row r="273" spans="226:227" x14ac:dyDescent="0.2">
      <c r="HR273" s="12"/>
      <c r="HS273" s="6">
        <f>[1]основа!AM299</f>
        <v>42551</v>
      </c>
    </row>
    <row r="274" spans="226:227" x14ac:dyDescent="0.2">
      <c r="HR274" s="12"/>
      <c r="HS274" s="6">
        <f>[1]основа!AM300</f>
        <v>42551</v>
      </c>
    </row>
    <row r="275" spans="226:227" x14ac:dyDescent="0.2">
      <c r="HR275" s="12"/>
      <c r="HS275" s="6">
        <f>[1]основа!AM301</f>
        <v>42551</v>
      </c>
    </row>
    <row r="276" spans="226:227" x14ac:dyDescent="0.2">
      <c r="HR276" s="12"/>
      <c r="HS276" s="6">
        <f>[1]основа!AM302</f>
        <v>42551</v>
      </c>
    </row>
    <row r="277" spans="226:227" x14ac:dyDescent="0.2">
      <c r="HR277" s="12"/>
      <c r="HS277" s="6">
        <f>[1]основа!AM303</f>
        <v>42551</v>
      </c>
    </row>
    <row r="278" spans="226:227" x14ac:dyDescent="0.2">
      <c r="HR278" s="12"/>
      <c r="HS278" s="6">
        <f>[1]основа!AM304</f>
        <v>42551</v>
      </c>
    </row>
    <row r="279" spans="226:227" x14ac:dyDescent="0.2">
      <c r="HR279" s="12"/>
      <c r="HS279" s="6">
        <f>[1]основа!AM305</f>
        <v>42551</v>
      </c>
    </row>
    <row r="280" spans="226:227" x14ac:dyDescent="0.2">
      <c r="HR280" s="12"/>
      <c r="HS280" s="6">
        <f>[1]основа!AM306</f>
        <v>42551</v>
      </c>
    </row>
  </sheetData>
  <sheetProtection formatColumns="0" autoFilter="0"/>
  <mergeCells count="2">
    <mergeCell ref="F44:G44"/>
    <mergeCell ref="A1:G1"/>
  </mergeCells>
  <conditionalFormatting sqref="C1:G6 A2:A6 B1:B7 A9:B9 A24:B31 A7:G7 A1:G1 A16:B19 A14:B14 A10:G12 A20:G22 A25:G27 A34:G37 A39:G49 A32:A33">
    <cfRule type="cellIs" dxfId="2393" priority="493" operator="equal">
      <formula>0</formula>
    </cfRule>
  </conditionalFormatting>
  <conditionalFormatting sqref="A44:A46">
    <cfRule type="cellIs" dxfId="2392" priority="489" operator="equal">
      <formula>0</formula>
    </cfRule>
  </conditionalFormatting>
  <conditionalFormatting sqref="A9:B9 A28:B31 A14:B14 A24:B24 A7:G7 A16:B19 A10:G12 A20:G22 A25:G27 A34:G37 A32:A33">
    <cfRule type="cellIs" dxfId="2391" priority="487" stopIfTrue="1" operator="equal">
      <formula>0</formula>
    </cfRule>
  </conditionalFormatting>
  <conditionalFormatting sqref="E25:G25">
    <cfRule type="cellIs" dxfId="2390" priority="482" stopIfTrue="1" operator="equal">
      <formula>0</formula>
    </cfRule>
  </conditionalFormatting>
  <conditionalFormatting sqref="E25:G25">
    <cfRule type="cellIs" dxfId="2389" priority="456" stopIfTrue="1" operator="equal">
      <formula>0</formula>
    </cfRule>
  </conditionalFormatting>
  <conditionalFormatting sqref="E25:G25">
    <cfRule type="cellIs" dxfId="2388" priority="443" stopIfTrue="1" operator="equal">
      <formula>0</formula>
    </cfRule>
  </conditionalFormatting>
  <conditionalFormatting sqref="E25:G25">
    <cfRule type="cellIs" dxfId="2387" priority="426" stopIfTrue="1" operator="equal">
      <formula>0</formula>
    </cfRule>
  </conditionalFormatting>
  <conditionalFormatting sqref="E44:G46">
    <cfRule type="cellIs" dxfId="2386" priority="412" operator="equal">
      <formula>0</formula>
    </cfRule>
  </conditionalFormatting>
  <conditionalFormatting sqref="E44:F44">
    <cfRule type="cellIs" dxfId="2385" priority="411" operator="equal">
      <formula>0</formula>
    </cfRule>
  </conditionalFormatting>
  <conditionalFormatting sqref="E46:F46">
    <cfRule type="cellIs" dxfId="2384" priority="410" operator="equal">
      <formula>0</formula>
    </cfRule>
  </conditionalFormatting>
  <conditionalFormatting sqref="E44:G46">
    <cfRule type="cellIs" dxfId="2383" priority="409" operator="equal">
      <formula>0</formula>
    </cfRule>
  </conditionalFormatting>
  <conditionalFormatting sqref="E44:F44">
    <cfRule type="cellIs" dxfId="2382" priority="408" operator="equal">
      <formula>0</formula>
    </cfRule>
  </conditionalFormatting>
  <conditionalFormatting sqref="E46:F46">
    <cfRule type="cellIs" dxfId="2381" priority="407" operator="equal">
      <formula>0</formula>
    </cfRule>
  </conditionalFormatting>
  <conditionalFormatting sqref="E44:G46">
    <cfRule type="cellIs" dxfId="2380" priority="406" operator="equal">
      <formula>0</formula>
    </cfRule>
  </conditionalFormatting>
  <conditionalFormatting sqref="E44:F44">
    <cfRule type="cellIs" dxfId="2379" priority="405" operator="equal">
      <formula>0</formula>
    </cfRule>
  </conditionalFormatting>
  <conditionalFormatting sqref="E46:F46">
    <cfRule type="cellIs" dxfId="2378" priority="404" operator="equal">
      <formula>0</formula>
    </cfRule>
  </conditionalFormatting>
  <conditionalFormatting sqref="A1">
    <cfRule type="cellIs" dxfId="2377" priority="402" operator="equal">
      <formula>0</formula>
    </cfRule>
  </conditionalFormatting>
  <conditionalFormatting sqref="A1">
    <cfRule type="cellIs" dxfId="2376" priority="397" operator="equal">
      <formula>0</formula>
    </cfRule>
  </conditionalFormatting>
  <conditionalFormatting sqref="A22:G22 A24:B24 A1:G1 A9:B9 A18:B19 A10:G10 A32:A33">
    <cfRule type="expression" dxfId="2375" priority="1813" stopIfTrue="1">
      <formula>#REF!&lt;#REF!</formula>
    </cfRule>
  </conditionalFormatting>
  <conditionalFormatting sqref="C14:G14">
    <cfRule type="cellIs" dxfId="2374" priority="296" operator="equal">
      <formula>0</formula>
    </cfRule>
  </conditionalFormatting>
  <conditionalFormatting sqref="C14:G14">
    <cfRule type="cellIs" dxfId="2373" priority="295" stopIfTrue="1" operator="equal">
      <formula>0</formula>
    </cfRule>
  </conditionalFormatting>
  <conditionalFormatting sqref="C14:G14">
    <cfRule type="cellIs" dxfId="2372" priority="293" stopIfTrue="1" operator="equal">
      <formula>0</formula>
    </cfRule>
  </conditionalFormatting>
  <conditionalFormatting sqref="C14:G14">
    <cfRule type="cellIs" dxfId="2371" priority="292" stopIfTrue="1" operator="equal">
      <formula>0</formula>
    </cfRule>
  </conditionalFormatting>
  <conditionalFormatting sqref="C14:G14">
    <cfRule type="cellIs" dxfId="2370" priority="291" stopIfTrue="1" operator="equal">
      <formula>0</formula>
    </cfRule>
  </conditionalFormatting>
  <conditionalFormatting sqref="C14:G14">
    <cfRule type="cellIs" dxfId="2369" priority="290" operator="equal">
      <formula>0</formula>
    </cfRule>
  </conditionalFormatting>
  <conditionalFormatting sqref="C14:G14">
    <cfRule type="cellIs" dxfId="2368" priority="289" stopIfTrue="1" operator="equal">
      <formula>0</formula>
    </cfRule>
  </conditionalFormatting>
  <conditionalFormatting sqref="C14:G14">
    <cfRule type="cellIs" dxfId="2367" priority="288" stopIfTrue="1" operator="equal">
      <formula>0</formula>
    </cfRule>
  </conditionalFormatting>
  <conditionalFormatting sqref="C14:G14">
    <cfRule type="cellIs" dxfId="2366" priority="287" stopIfTrue="1" operator="equal">
      <formula>0</formula>
    </cfRule>
  </conditionalFormatting>
  <conditionalFormatting sqref="C16:G16">
    <cfRule type="cellIs" dxfId="2365" priority="282" operator="equal">
      <formula>0</formula>
    </cfRule>
  </conditionalFormatting>
  <conditionalFormatting sqref="C16:G16">
    <cfRule type="cellIs" dxfId="2364" priority="281" stopIfTrue="1" operator="equal">
      <formula>0</formula>
    </cfRule>
  </conditionalFormatting>
  <conditionalFormatting sqref="C17:G17">
    <cfRule type="cellIs" dxfId="2363" priority="280" operator="equal">
      <formula>0</formula>
    </cfRule>
  </conditionalFormatting>
  <conditionalFormatting sqref="C17:G17">
    <cfRule type="cellIs" dxfId="2362" priority="279" stopIfTrue="1" operator="equal">
      <formula>0</formula>
    </cfRule>
  </conditionalFormatting>
  <conditionalFormatting sqref="C24:G24">
    <cfRule type="cellIs" dxfId="2361" priority="262" operator="equal">
      <formula>0</formula>
    </cfRule>
  </conditionalFormatting>
  <conditionalFormatting sqref="C24:G24">
    <cfRule type="cellIs" dxfId="2360" priority="261" stopIfTrue="1" operator="equal">
      <formula>0</formula>
    </cfRule>
  </conditionalFormatting>
  <conditionalFormatting sqref="C24:G24">
    <cfRule type="cellIs" dxfId="2359" priority="260" stopIfTrue="1" operator="equal">
      <formula>0</formula>
    </cfRule>
  </conditionalFormatting>
  <conditionalFormatting sqref="C24:G24">
    <cfRule type="expression" dxfId="2358" priority="263" stopIfTrue="1">
      <formula>#REF!&lt;#REF!</formula>
    </cfRule>
  </conditionalFormatting>
  <conditionalFormatting sqref="C28:G28">
    <cfRule type="cellIs" dxfId="2357" priority="258" operator="equal">
      <formula>0</formula>
    </cfRule>
  </conditionalFormatting>
  <conditionalFormatting sqref="C28:G28">
    <cfRule type="cellIs" dxfId="2356" priority="257" stopIfTrue="1" operator="equal">
      <formula>0</formula>
    </cfRule>
  </conditionalFormatting>
  <conditionalFormatting sqref="C29:G29">
    <cfRule type="cellIs" dxfId="2355" priority="255" operator="equal">
      <formula>0</formula>
    </cfRule>
  </conditionalFormatting>
  <conditionalFormatting sqref="C29:G29">
    <cfRule type="cellIs" dxfId="2354" priority="254" stopIfTrue="1" operator="equal">
      <formula>0</formula>
    </cfRule>
  </conditionalFormatting>
  <conditionalFormatting sqref="C30:G30">
    <cfRule type="cellIs" dxfId="2353" priority="253" operator="equal">
      <formula>0</formula>
    </cfRule>
  </conditionalFormatting>
  <conditionalFormatting sqref="C30:G30">
    <cfRule type="cellIs" dxfId="2352" priority="252" stopIfTrue="1" operator="equal">
      <formula>0</formula>
    </cfRule>
  </conditionalFormatting>
  <conditionalFormatting sqref="A11:G12 A14:B14 A16:G17 A20:G21 A25:G31 A34:G37 A39:G41">
    <cfRule type="expression" dxfId="2351" priority="2297" stopIfTrue="1">
      <formula>$IK12&lt;#REF!</formula>
    </cfRule>
  </conditionalFormatting>
  <conditionalFormatting sqref="C14:G14">
    <cfRule type="expression" dxfId="2350" priority="2321" stopIfTrue="1">
      <formula>$IK15&lt;#REF!</formula>
    </cfRule>
  </conditionalFormatting>
  <conditionalFormatting sqref="A1">
    <cfRule type="expression" dxfId="2349" priority="2327" stopIfTrue="1">
      <formula>#REF!&lt;#REF!</formula>
    </cfRule>
  </conditionalFormatting>
  <conditionalFormatting sqref="C31:G31">
    <cfRule type="cellIs" dxfId="2348" priority="145" operator="equal">
      <formula>0</formula>
    </cfRule>
  </conditionalFormatting>
  <conditionalFormatting sqref="C31:G31">
    <cfRule type="cellIs" dxfId="2347" priority="144" stopIfTrue="1" operator="equal">
      <formula>0</formula>
    </cfRule>
  </conditionalFormatting>
  <conditionalFormatting sqref="C31:G31">
    <cfRule type="cellIs" dxfId="2346" priority="143" stopIfTrue="1" operator="equal">
      <formula>0</formula>
    </cfRule>
  </conditionalFormatting>
  <conditionalFormatting sqref="A15">
    <cfRule type="cellIs" dxfId="2345" priority="139" stopIfTrue="1" operator="equal">
      <formula>0</formula>
    </cfRule>
  </conditionalFormatting>
  <conditionalFormatting sqref="C31:G31">
    <cfRule type="cellIs" dxfId="2344" priority="150" operator="equal">
      <formula>0</formula>
    </cfRule>
  </conditionalFormatting>
  <conditionalFormatting sqref="C31:G31">
    <cfRule type="cellIs" dxfId="2343" priority="149" stopIfTrue="1" operator="equal">
      <formula>0</formula>
    </cfRule>
  </conditionalFormatting>
  <conditionalFormatting sqref="C31:G31">
    <cfRule type="cellIs" dxfId="2342" priority="148" stopIfTrue="1" operator="equal">
      <formula>0</formula>
    </cfRule>
  </conditionalFormatting>
  <conditionalFormatting sqref="C31:G31">
    <cfRule type="cellIs" dxfId="2341" priority="147" stopIfTrue="1" operator="equal">
      <formula>0</formula>
    </cfRule>
  </conditionalFormatting>
  <conditionalFormatting sqref="C31:G31">
    <cfRule type="cellIs" dxfId="2340" priority="146" stopIfTrue="1" operator="equal">
      <formula>0</formula>
    </cfRule>
  </conditionalFormatting>
  <conditionalFormatting sqref="C31:G31">
    <cfRule type="cellIs" dxfId="2339" priority="142" stopIfTrue="1" operator="equal">
      <formula>0</formula>
    </cfRule>
  </conditionalFormatting>
  <conditionalFormatting sqref="A7:G7">
    <cfRule type="expression" dxfId="2338" priority="3861" stopIfTrue="1">
      <formula>$IK9&lt;#REF!</formula>
    </cfRule>
  </conditionalFormatting>
  <conditionalFormatting sqref="A15">
    <cfRule type="cellIs" dxfId="2337" priority="140" operator="equal">
      <formula>0</formula>
    </cfRule>
  </conditionalFormatting>
  <conditionalFormatting sqref="A15">
    <cfRule type="expression" dxfId="2336" priority="141" stopIfTrue="1">
      <formula>$IL16&lt;#REF!</formula>
    </cfRule>
  </conditionalFormatting>
  <conditionalFormatting sqref="B15">
    <cfRule type="cellIs" dxfId="2335" priority="130" operator="equal">
      <formula>0</formula>
    </cfRule>
  </conditionalFormatting>
  <conditionalFormatting sqref="B15">
    <cfRule type="cellIs" dxfId="2334" priority="129" stopIfTrue="1" operator="equal">
      <formula>0</formula>
    </cfRule>
  </conditionalFormatting>
  <conditionalFormatting sqref="C15:G15">
    <cfRule type="cellIs" dxfId="2333" priority="128" operator="equal">
      <formula>0</formula>
    </cfRule>
  </conditionalFormatting>
  <conditionalFormatting sqref="C15:G15">
    <cfRule type="cellIs" dxfId="2332" priority="127" stopIfTrue="1" operator="equal">
      <formula>0</formula>
    </cfRule>
  </conditionalFormatting>
  <conditionalFormatting sqref="B15:G15">
    <cfRule type="expression" dxfId="2331" priority="131" stopIfTrue="1">
      <formula>$IL16&lt;#REF!</formula>
    </cfRule>
  </conditionalFormatting>
  <conditionalFormatting sqref="C13:G13">
    <cfRule type="cellIs" dxfId="2330" priority="102" stopIfTrue="1" operator="equal">
      <formula>0</formula>
    </cfRule>
  </conditionalFormatting>
  <conditionalFormatting sqref="A38:B38">
    <cfRule type="cellIs" dxfId="2329" priority="125" operator="equal">
      <formula>0</formula>
    </cfRule>
  </conditionalFormatting>
  <conditionalFormatting sqref="A38:B38">
    <cfRule type="cellIs" dxfId="2328" priority="124" stopIfTrue="1" operator="equal">
      <formula>0</formula>
    </cfRule>
  </conditionalFormatting>
  <conditionalFormatting sqref="A38:B38">
    <cfRule type="expression" dxfId="2327" priority="126" stopIfTrue="1">
      <formula>#REF!&lt;#REF!</formula>
    </cfRule>
  </conditionalFormatting>
  <conditionalFormatting sqref="C38:G38">
    <cfRule type="cellIs" dxfId="2326" priority="121" stopIfTrue="1" operator="equal">
      <formula>0</formula>
    </cfRule>
  </conditionalFormatting>
  <conditionalFormatting sqref="C38:G38">
    <cfRule type="cellIs" dxfId="2325" priority="122" operator="equal">
      <formula>0</formula>
    </cfRule>
  </conditionalFormatting>
  <conditionalFormatting sqref="C38:G38">
    <cfRule type="expression" dxfId="2324" priority="123" stopIfTrue="1">
      <formula>#REF!&lt;$IJ$1</formula>
    </cfRule>
  </conditionalFormatting>
  <conditionalFormatting sqref="A23:B23">
    <cfRule type="cellIs" dxfId="2323" priority="119" operator="equal">
      <formula>0</formula>
    </cfRule>
  </conditionalFormatting>
  <conditionalFormatting sqref="A23:B23">
    <cfRule type="cellIs" dxfId="2322" priority="118" stopIfTrue="1" operator="equal">
      <formula>0</formula>
    </cfRule>
  </conditionalFormatting>
  <conditionalFormatting sqref="C23:G23">
    <cfRule type="expression" dxfId="2321" priority="117" stopIfTrue="1">
      <formula>$IK24&lt;$IJ$1</formula>
    </cfRule>
  </conditionalFormatting>
  <conditionalFormatting sqref="C23:G23">
    <cfRule type="cellIs" dxfId="2320" priority="116" operator="equal">
      <formula>0</formula>
    </cfRule>
  </conditionalFormatting>
  <conditionalFormatting sqref="C23:G23">
    <cfRule type="cellIs" dxfId="2319" priority="115" stopIfTrue="1" operator="equal">
      <formula>0</formula>
    </cfRule>
  </conditionalFormatting>
  <conditionalFormatting sqref="C23:G23">
    <cfRule type="cellIs" dxfId="2318" priority="114" stopIfTrue="1" operator="equal">
      <formula>0</formula>
    </cfRule>
  </conditionalFormatting>
  <conditionalFormatting sqref="C23:G23">
    <cfRule type="cellIs" dxfId="2317" priority="113" operator="equal">
      <formula>0</formula>
    </cfRule>
  </conditionalFormatting>
  <conditionalFormatting sqref="C23:G23">
    <cfRule type="cellIs" dxfId="2316" priority="112" stopIfTrue="1" operator="equal">
      <formula>0</formula>
    </cfRule>
  </conditionalFormatting>
  <conditionalFormatting sqref="C23:G23">
    <cfRule type="cellIs" dxfId="2315" priority="111" stopIfTrue="1" operator="equal">
      <formula>0</formula>
    </cfRule>
  </conditionalFormatting>
  <conditionalFormatting sqref="C23:G23">
    <cfRule type="cellIs" dxfId="2314" priority="110" stopIfTrue="1" operator="equal">
      <formula>0</formula>
    </cfRule>
  </conditionalFormatting>
  <conditionalFormatting sqref="A23:B23">
    <cfRule type="expression" dxfId="2313" priority="120" stopIfTrue="1">
      <formula>$IK24&lt;#REF!</formula>
    </cfRule>
  </conditionalFormatting>
  <conditionalFormatting sqref="C13:G13">
    <cfRule type="cellIs" dxfId="2312" priority="103" operator="equal">
      <formula>0</formula>
    </cfRule>
  </conditionalFormatting>
  <conditionalFormatting sqref="A13:B13">
    <cfRule type="cellIs" dxfId="2311" priority="105" operator="equal">
      <formula>0</formula>
    </cfRule>
  </conditionalFormatting>
  <conditionalFormatting sqref="A13:B13">
    <cfRule type="cellIs" dxfId="2310" priority="104" stopIfTrue="1" operator="equal">
      <formula>0</formula>
    </cfRule>
  </conditionalFormatting>
  <conditionalFormatting sqref="A13:G13">
    <cfRule type="expression" dxfId="2309" priority="106" stopIfTrue="1">
      <formula>$IK14&lt;#REF!</formula>
    </cfRule>
  </conditionalFormatting>
  <conditionalFormatting sqref="C9:G9">
    <cfRule type="cellIs" dxfId="2308" priority="95" operator="equal">
      <formula>0</formula>
    </cfRule>
  </conditionalFormatting>
  <conditionalFormatting sqref="C9:G9">
    <cfRule type="cellIs" dxfId="2307" priority="97" operator="equal">
      <formula>0</formula>
    </cfRule>
  </conditionalFormatting>
  <conditionalFormatting sqref="C9:G9">
    <cfRule type="cellIs" dxfId="2306" priority="96" stopIfTrue="1" operator="equal">
      <formula>0</formula>
    </cfRule>
  </conditionalFormatting>
  <conditionalFormatting sqref="C9:G9">
    <cfRule type="expression" dxfId="2305" priority="98" stopIfTrue="1">
      <formula>#REF!&lt;$IJ$1</formula>
    </cfRule>
  </conditionalFormatting>
  <conditionalFormatting sqref="D19:G19">
    <cfRule type="cellIs" dxfId="2304" priority="79" operator="equal">
      <formula>0</formula>
    </cfRule>
  </conditionalFormatting>
  <conditionalFormatting sqref="D19:G19">
    <cfRule type="cellIs" dxfId="2303" priority="78" stopIfTrue="1" operator="equal">
      <formula>0</formula>
    </cfRule>
  </conditionalFormatting>
  <conditionalFormatting sqref="D19:G19">
    <cfRule type="cellIs" dxfId="2302" priority="77" stopIfTrue="1" operator="equal">
      <formula>0</formula>
    </cfRule>
  </conditionalFormatting>
  <conditionalFormatting sqref="D19:G19">
    <cfRule type="cellIs" dxfId="2301" priority="76" stopIfTrue="1" operator="equal">
      <formula>0</formula>
    </cfRule>
  </conditionalFormatting>
  <conditionalFormatting sqref="C18">
    <cfRule type="cellIs" dxfId="2300" priority="92" operator="equal">
      <formula>0</formula>
    </cfRule>
  </conditionalFormatting>
  <conditionalFormatting sqref="C18">
    <cfRule type="cellIs" dxfId="2299" priority="91" stopIfTrue="1" operator="equal">
      <formula>0</formula>
    </cfRule>
  </conditionalFormatting>
  <conditionalFormatting sqref="D18:G18">
    <cfRule type="cellIs" dxfId="2298" priority="90" operator="equal">
      <formula>0</formula>
    </cfRule>
  </conditionalFormatting>
  <conditionalFormatting sqref="D18:G18">
    <cfRule type="cellIs" dxfId="2297" priority="89" stopIfTrue="1" operator="equal">
      <formula>0</formula>
    </cfRule>
  </conditionalFormatting>
  <conditionalFormatting sqref="C18">
    <cfRule type="expression" dxfId="2296" priority="93" stopIfTrue="1">
      <formula>#REF!&lt;#REF!</formula>
    </cfRule>
  </conditionalFormatting>
  <conditionalFormatting sqref="D18:G18">
    <cfRule type="expression" dxfId="2295" priority="94" stopIfTrue="1">
      <formula>#REF!&lt;#REF!</formula>
    </cfRule>
  </conditionalFormatting>
  <conditionalFormatting sqref="C19">
    <cfRule type="cellIs" dxfId="2294" priority="87" operator="equal">
      <formula>0</formula>
    </cfRule>
  </conditionalFormatting>
  <conditionalFormatting sqref="C19">
    <cfRule type="cellIs" dxfId="2293" priority="86" stopIfTrue="1" operator="equal">
      <formula>0</formula>
    </cfRule>
  </conditionalFormatting>
  <conditionalFormatting sqref="C19:G19">
    <cfRule type="expression" dxfId="2292" priority="88" stopIfTrue="1">
      <formula>#REF!&lt;#REF!</formula>
    </cfRule>
  </conditionalFormatting>
  <conditionalFormatting sqref="D19:G19">
    <cfRule type="cellIs" dxfId="2291" priority="84" operator="equal">
      <formula>0</formula>
    </cfRule>
  </conditionalFormatting>
  <conditionalFormatting sqref="D19:G19">
    <cfRule type="cellIs" dxfId="2290" priority="83" stopIfTrue="1" operator="equal">
      <formula>0</formula>
    </cfRule>
  </conditionalFormatting>
  <conditionalFormatting sqref="D19:G19">
    <cfRule type="cellIs" dxfId="2289" priority="82" stopIfTrue="1" operator="equal">
      <formula>0</formula>
    </cfRule>
  </conditionalFormatting>
  <conditionalFormatting sqref="D19:G19">
    <cfRule type="cellIs" dxfId="2288" priority="80" stopIfTrue="1" operator="equal">
      <formula>0</formula>
    </cfRule>
  </conditionalFormatting>
  <conditionalFormatting sqref="D19:G19">
    <cfRule type="cellIs" dxfId="2287" priority="81" stopIfTrue="1" operator="equal">
      <formula>0</formula>
    </cfRule>
  </conditionalFormatting>
  <conditionalFormatting sqref="D19:G19">
    <cfRule type="expression" dxfId="2286" priority="85" stopIfTrue="1">
      <formula>#REF!&lt;#REF!</formula>
    </cfRule>
  </conditionalFormatting>
  <conditionalFormatting sqref="B32:C32">
    <cfRule type="cellIs" dxfId="2285" priority="38" operator="equal">
      <formula>0</formula>
    </cfRule>
  </conditionalFormatting>
  <conditionalFormatting sqref="B32:C32">
    <cfRule type="cellIs" dxfId="2284" priority="37" stopIfTrue="1" operator="equal">
      <formula>0</formula>
    </cfRule>
  </conditionalFormatting>
  <conditionalFormatting sqref="B32:G32">
    <cfRule type="expression" dxfId="2283" priority="39" stopIfTrue="1">
      <formula>#REF!&lt;#REF!</formula>
    </cfRule>
  </conditionalFormatting>
  <conditionalFormatting sqref="D32:G32">
    <cfRule type="cellIs" dxfId="2282" priority="28" stopIfTrue="1" operator="equal">
      <formula>0</formula>
    </cfRule>
  </conditionalFormatting>
  <conditionalFormatting sqref="D32:G32">
    <cfRule type="cellIs" dxfId="2281" priority="36" operator="equal">
      <formula>0</formula>
    </cfRule>
  </conditionalFormatting>
  <conditionalFormatting sqref="D32:G32">
    <cfRule type="cellIs" dxfId="2280" priority="35" stopIfTrue="1" operator="equal">
      <formula>0</formula>
    </cfRule>
  </conditionalFormatting>
  <conditionalFormatting sqref="D32:G32">
    <cfRule type="cellIs" dxfId="2279" priority="34" stopIfTrue="1" operator="equal">
      <formula>0</formula>
    </cfRule>
  </conditionalFormatting>
  <conditionalFormatting sqref="D32:G32">
    <cfRule type="cellIs" dxfId="2278" priority="32" stopIfTrue="1" operator="equal">
      <formula>0</formula>
    </cfRule>
  </conditionalFormatting>
  <conditionalFormatting sqref="D32:G32">
    <cfRule type="cellIs" dxfId="2277" priority="30" stopIfTrue="1" operator="equal">
      <formula>0</formula>
    </cfRule>
  </conditionalFormatting>
  <conditionalFormatting sqref="D32:G32">
    <cfRule type="cellIs" dxfId="2276" priority="33" stopIfTrue="1" operator="equal">
      <formula>0</formula>
    </cfRule>
  </conditionalFormatting>
  <conditionalFormatting sqref="D32:G32">
    <cfRule type="cellIs" dxfId="2275" priority="31" operator="equal">
      <formula>0</formula>
    </cfRule>
  </conditionalFormatting>
  <conditionalFormatting sqref="D32:G32">
    <cfRule type="cellIs" dxfId="2274" priority="29" stopIfTrue="1" operator="equal">
      <formula>0</formula>
    </cfRule>
  </conditionalFormatting>
  <conditionalFormatting sqref="D32:G32">
    <cfRule type="expression" dxfId="2273" priority="40" stopIfTrue="1">
      <formula>#REF!&lt;#REF!</formula>
    </cfRule>
  </conditionalFormatting>
  <conditionalFormatting sqref="D32:G32">
    <cfRule type="cellIs" dxfId="2272" priority="26" operator="equal">
      <formula>0</formula>
    </cfRule>
  </conditionalFormatting>
  <conditionalFormatting sqref="D32:G32">
    <cfRule type="cellIs" dxfId="2271" priority="25" stopIfTrue="1" operator="equal">
      <formula>0</formula>
    </cfRule>
  </conditionalFormatting>
  <conditionalFormatting sqref="D32:G32">
    <cfRule type="cellIs" dxfId="2270" priority="24" stopIfTrue="1" operator="equal">
      <formula>0</formula>
    </cfRule>
  </conditionalFormatting>
  <conditionalFormatting sqref="D32:G32">
    <cfRule type="cellIs" dxfId="2269" priority="22" stopIfTrue="1" operator="equal">
      <formula>0</formula>
    </cfRule>
  </conditionalFormatting>
  <conditionalFormatting sqref="D32:G32">
    <cfRule type="cellIs" dxfId="2268" priority="20" stopIfTrue="1" operator="equal">
      <formula>0</formula>
    </cfRule>
  </conditionalFormatting>
  <conditionalFormatting sqref="D32:G32">
    <cfRule type="cellIs" dxfId="2267" priority="18" stopIfTrue="1" operator="equal">
      <formula>0</formula>
    </cfRule>
  </conditionalFormatting>
  <conditionalFormatting sqref="D32:G32">
    <cfRule type="cellIs" dxfId="2266" priority="23" stopIfTrue="1" operator="equal">
      <formula>0</formula>
    </cfRule>
  </conditionalFormatting>
  <conditionalFormatting sqref="D32:G32">
    <cfRule type="cellIs" dxfId="2265" priority="21" operator="equal">
      <formula>0</formula>
    </cfRule>
  </conditionalFormatting>
  <conditionalFormatting sqref="D32:G32">
    <cfRule type="cellIs" dxfId="2264" priority="19" stopIfTrue="1" operator="equal">
      <formula>0</formula>
    </cfRule>
  </conditionalFormatting>
  <conditionalFormatting sqref="D32:G32">
    <cfRule type="expression" dxfId="2263" priority="27" stopIfTrue="1">
      <formula>#REF!&lt;#REF!</formula>
    </cfRule>
  </conditionalFormatting>
  <conditionalFormatting sqref="A8:B8">
    <cfRule type="cellIs" dxfId="2262" priority="16" operator="equal">
      <formula>0</formula>
    </cfRule>
  </conditionalFormatting>
  <conditionalFormatting sqref="A8:B8">
    <cfRule type="cellIs" dxfId="2261" priority="15" stopIfTrue="1" operator="equal">
      <formula>0</formula>
    </cfRule>
  </conditionalFormatting>
  <conditionalFormatting sqref="A8:B8">
    <cfRule type="expression" dxfId="2260" priority="17" stopIfTrue="1">
      <formula>#REF!&lt;$IJ$2</formula>
    </cfRule>
  </conditionalFormatting>
  <conditionalFormatting sqref="C8:G8">
    <cfRule type="cellIs" dxfId="2259" priority="13" operator="equal">
      <formula>0</formula>
    </cfRule>
  </conditionalFormatting>
  <conditionalFormatting sqref="C8:G8">
    <cfRule type="cellIs" dxfId="2258" priority="12" stopIfTrue="1" operator="equal">
      <formula>0</formula>
    </cfRule>
  </conditionalFormatting>
  <conditionalFormatting sqref="C8:G8">
    <cfRule type="expression" dxfId="2257" priority="14" stopIfTrue="1">
      <formula>$IK9&lt;#REF!</formula>
    </cfRule>
  </conditionalFormatting>
  <conditionalFormatting sqref="C15">
    <cfRule type="cellIs" dxfId="2256" priority="11" operator="equal">
      <formula>0</formula>
    </cfRule>
  </conditionalFormatting>
  <conditionalFormatting sqref="C15">
    <cfRule type="cellIs" dxfId="2255" priority="10" stopIfTrue="1" operator="equal">
      <formula>0</formula>
    </cfRule>
  </conditionalFormatting>
  <conditionalFormatting sqref="B33">
    <cfRule type="cellIs" dxfId="2254" priority="8" operator="equal">
      <formula>0</formula>
    </cfRule>
  </conditionalFormatting>
  <conditionalFormatting sqref="B33">
    <cfRule type="cellIs" dxfId="2253" priority="7" stopIfTrue="1" operator="equal">
      <formula>0</formula>
    </cfRule>
  </conditionalFormatting>
  <conditionalFormatting sqref="B33">
    <cfRule type="expression" dxfId="2252" priority="9" stopIfTrue="1">
      <formula>#REF!&lt;#REF!</formula>
    </cfRule>
  </conditionalFormatting>
  <conditionalFormatting sqref="C33">
    <cfRule type="cellIs" dxfId="2251" priority="3" stopIfTrue="1" operator="equal">
      <formula>0</formula>
    </cfRule>
  </conditionalFormatting>
  <conditionalFormatting sqref="C33">
    <cfRule type="cellIs" dxfId="2250" priority="4" operator="equal">
      <formula>0</formula>
    </cfRule>
  </conditionalFormatting>
  <conditionalFormatting sqref="D33:G33">
    <cfRule type="cellIs" dxfId="2249" priority="2" operator="equal">
      <formula>0</formula>
    </cfRule>
  </conditionalFormatting>
  <conditionalFormatting sqref="D33:G33">
    <cfRule type="cellIs" dxfId="2248" priority="1" stopIfTrue="1" operator="equal">
      <formula>0</formula>
    </cfRule>
  </conditionalFormatting>
  <conditionalFormatting sqref="C33">
    <cfRule type="expression" dxfId="2247" priority="5" stopIfTrue="1">
      <formula>#REF!&lt;#REF!</formula>
    </cfRule>
  </conditionalFormatting>
  <conditionalFormatting sqref="D33:G33">
    <cfRule type="expression" dxfId="2246" priority="6" stopIfTrue="1">
      <formula>#REF!&lt;#REF!</formula>
    </cfRule>
  </conditionalFormatting>
  <pageMargins left="0" right="0" top="0" bottom="0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42</vt:i4>
      </vt:variant>
      <vt:variant>
        <vt:lpstr>Именованные диапазоны</vt:lpstr>
      </vt:variant>
      <vt:variant>
        <vt:i4>14</vt:i4>
      </vt:variant>
    </vt:vector>
  </HeadingPairs>
  <TitlesOfParts>
    <vt:vector size="56" baseType="lpstr">
      <vt:lpstr>х</vt:lpstr>
      <vt:lpstr>Чистый</vt:lpstr>
      <vt:lpstr>н.б. (2)</vt:lpstr>
      <vt:lpstr>1</vt:lpstr>
      <vt:lpstr>1(1)</vt:lpstr>
      <vt:lpstr>2</vt:lpstr>
      <vt:lpstr>3</vt:lpstr>
      <vt:lpstr>4</vt:lpstr>
      <vt:lpstr>5</vt:lpstr>
      <vt:lpstr>6</vt:lpstr>
      <vt:lpstr>7</vt:lpstr>
      <vt:lpstr>8</vt:lpstr>
      <vt:lpstr>9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10</vt:lpstr>
      <vt:lpstr>11д</vt:lpstr>
      <vt:lpstr>12д</vt:lpstr>
      <vt:lpstr>накопительная</vt:lpstr>
      <vt:lpstr>литература</vt:lpstr>
      <vt:lpstr>13д</vt:lpstr>
      <vt:lpstr>14д</vt:lpstr>
      <vt:lpstr>8 (2)</vt:lpstr>
      <vt:lpstr>'1(1)'!Область_печати</vt:lpstr>
      <vt:lpstr>'10'!Область_печати</vt:lpstr>
      <vt:lpstr>'11д'!Область_печати</vt:lpstr>
      <vt:lpstr>'12д'!Область_печати</vt:lpstr>
      <vt:lpstr>'13д'!Область_печати</vt:lpstr>
      <vt:lpstr>'14д'!Область_печати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2021-05-18T06:10:42Z</dcterms:modified>
</cp:coreProperties>
</file>